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theme/themeOverride1.xml" ContentType="application/vnd.openxmlformats-officedocument.themeOverride+xml"/>
  <Override PartName="/xl/charts/chart2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KATIA\VDGDI-Cris\EXECUÇÃO-2024\"/>
    </mc:Choice>
  </mc:AlternateContent>
  <xr:revisionPtr revIDLastSave="0" documentId="13_ncr:1_{0D2C8F0C-02A7-45AF-82CB-4C790BDA4C37}" xr6:coauthVersionLast="47" xr6:coauthVersionMax="47" xr10:uidLastSave="{00000000-0000-0000-0000-000000000000}"/>
  <bookViews>
    <workbookView xWindow="-120" yWindow="-120" windowWidth="29040" windowHeight="15720" tabRatio="800" firstSheet="23" activeTab="31" xr2:uid="{00000000-000D-0000-FFFF-FFFF00000000}"/>
  </bookViews>
  <sheets>
    <sheet name="VALOR PA" sheetId="3" r:id="rId1"/>
    <sheet name="DIR" sheetId="4" r:id="rId2"/>
    <sheet name="RET-SUS" sheetId="5" r:id="rId3"/>
    <sheet name="CCI" sheetId="6" r:id="rId4"/>
    <sheet name="REVTES" sheetId="7" r:id="rId5"/>
    <sheet name="CCDE" sheetId="8" r:id="rId6"/>
    <sheet name="TOT-DIR." sheetId="9" r:id="rId7"/>
    <sheet name="VDGDI" sheetId="10" r:id="rId8"/>
    <sheet name="SADM" sheetId="11" r:id="rId9"/>
    <sheet name="SINF" sheetId="12" r:id="rId10"/>
    <sheet name="TOT-VICE-DI" sheetId="13" r:id="rId11"/>
    <sheet name="VDEI" sheetId="14" r:id="rId12"/>
    <sheet name="CPPG" sheetId="15" r:id="rId13"/>
    <sheet name="NUTED" sheetId="16" r:id="rId14"/>
    <sheet name="SECESC" sheetId="17" r:id="rId15"/>
    <sheet name="COGETES" sheetId="18" r:id="rId16"/>
    <sheet name="TOT-VICE-ENS." sheetId="19" r:id="rId17"/>
    <sheet name="VDPDT" sheetId="20" r:id="rId18"/>
    <sheet name="BVS" sheetId="54" r:id="rId19"/>
    <sheet name="BEB" sheetId="21" r:id="rId20"/>
    <sheet name="TOT-VICE-PESQ." sheetId="22" r:id="rId21"/>
    <sheet name="LABORAT" sheetId="23" r:id="rId22"/>
    <sheet name="LABGESTÃO" sheetId="24" r:id="rId23"/>
    <sheet name="LIRES" sheetId="25" r:id="rId24"/>
    <sheet name="LABMAN" sheetId="26" r:id="rId25"/>
    <sheet name="LATEC" sheetId="27" r:id="rId26"/>
    <sheet name="LAVSA" sheetId="28" r:id="rId27"/>
    <sheet name="LABFORM" sheetId="29" r:id="rId28"/>
    <sheet name="LATEPS" sheetId="31" r:id="rId29"/>
    <sheet name="PROVOC" sheetId="30" r:id="rId30"/>
    <sheet name="TOT-LABORAT." sheetId="32" r:id="rId31"/>
    <sheet name="TOTAL GERAL" sheetId="33" r:id="rId32"/>
    <sheet name="pas-diá" sheetId="57" r:id="rId33"/>
    <sheet name="rubricas" sheetId="37" r:id="rId34"/>
    <sheet name="rubrica setor" sheetId="51" r:id="rId35"/>
    <sheet name="prev-exec-custeio" sheetId="53" r:id="rId36"/>
    <sheet name="prev-exec-capital" sheetId="60" r:id="rId37"/>
    <sheet name="pessoal" sheetId="40" r:id="rId38"/>
    <sheet name="pessoal por setor" sheetId="39" r:id="rId39"/>
    <sheet name="mat-perm" sheetId="61" state="hidden" r:id="rId40"/>
    <sheet name="2009-2024" sheetId="47" r:id="rId41"/>
    <sheet name="evolução" sheetId="43" state="hidden" r:id="rId42"/>
    <sheet name="evolução geral" sheetId="64" r:id="rId43"/>
    <sheet name="evolução (custeio)" sheetId="63" r:id="rId44"/>
    <sheet name="evolução (capital)" sheetId="62" r:id="rId45"/>
  </sheets>
  <externalReferences>
    <externalReference r:id="rId46"/>
    <externalReference r:id="rId47"/>
    <externalReference r:id="rId48"/>
    <externalReference r:id="rId49"/>
    <externalReference r:id="rId50"/>
  </externalReferences>
  <definedNames>
    <definedName name="_xlnm._FilterDatabase" localSheetId="39" hidden="1">'mat-perm'!#REF!</definedName>
    <definedName name="_xlnm._FilterDatabase" localSheetId="8" hidden="1">SADM!$C$3:$H$3</definedName>
    <definedName name="_xlnm.Print_Area" localSheetId="40">'2009-2024'!$A$1:$H$77</definedName>
    <definedName name="_xlnm.Print_Area" localSheetId="41">evolução!$B$8:$S$71</definedName>
    <definedName name="_xlnm.Print_Area" localSheetId="44">'evolução (capital)'!$C$8:$T$54</definedName>
    <definedName name="_xlnm.Print_Area" localSheetId="43">'evolução (custeio)'!$C$7:$T$56</definedName>
    <definedName name="_xlnm.Print_Area" localSheetId="42">'evolução geral'!$D$8:$U$60</definedName>
    <definedName name="_xlnm.Print_Area" localSheetId="38">'pessoal por setor'!$A$1:$K$136</definedName>
    <definedName name="_xlnm.Print_Area" localSheetId="35">'prev-exec-custeio'!$A$1:$G$155</definedName>
    <definedName name="_xlnm.Print_Area" localSheetId="34">'rubrica setor'!$A$1:$AA$80</definedName>
    <definedName name="_xlnm.Print_Area" localSheetId="33">rubricas!$A$1:$K$45</definedName>
    <definedName name="_xlnm.Print_Area" localSheetId="8">SADM!$A$1:$Q$90</definedName>
    <definedName name="_xlnm.Print_Area" localSheetId="0">'VALOR PA'!$I$1:$U$35</definedName>
    <definedName name="_xlnm.Print_Titles" localSheetId="34">'rubrica setor'!$A:$A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" i="14" l="1"/>
  <c r="E4" i="4"/>
  <c r="C63" i="11"/>
  <c r="O28" i="32" l="1"/>
  <c r="D25" i="32"/>
  <c r="O28" i="27"/>
  <c r="D25" i="27"/>
  <c r="O28" i="24"/>
  <c r="D25" i="24"/>
  <c r="O28" i="25"/>
  <c r="D25" i="25"/>
  <c r="O28" i="26"/>
  <c r="O25" i="26" s="1"/>
  <c r="D25" i="26"/>
  <c r="O28" i="29"/>
  <c r="D25" i="29"/>
  <c r="D28" i="29"/>
  <c r="O28" i="30"/>
  <c r="D25" i="30"/>
  <c r="C108" i="51"/>
  <c r="C103" i="51"/>
  <c r="C100" i="51"/>
  <c r="C91" i="51"/>
  <c r="C96" i="51"/>
  <c r="D44" i="11"/>
  <c r="F66" i="32"/>
  <c r="G66" i="32"/>
  <c r="H66" i="32"/>
  <c r="I66" i="32"/>
  <c r="J66" i="32"/>
  <c r="K66" i="32"/>
  <c r="L66" i="32"/>
  <c r="M66" i="32"/>
  <c r="N66" i="32"/>
  <c r="E66" i="30"/>
  <c r="F66" i="30"/>
  <c r="G66" i="30"/>
  <c r="H66" i="30"/>
  <c r="I66" i="30"/>
  <c r="J66" i="30"/>
  <c r="K66" i="30"/>
  <c r="L66" i="30"/>
  <c r="M66" i="30"/>
  <c r="N66" i="30"/>
  <c r="E66" i="31"/>
  <c r="F66" i="31"/>
  <c r="G66" i="31"/>
  <c r="H66" i="31"/>
  <c r="I66" i="31"/>
  <c r="J66" i="31"/>
  <c r="K66" i="31"/>
  <c r="L66" i="31"/>
  <c r="M66" i="31"/>
  <c r="N66" i="31"/>
  <c r="E66" i="29"/>
  <c r="F66" i="29"/>
  <c r="G66" i="29"/>
  <c r="H66" i="29"/>
  <c r="I66" i="29"/>
  <c r="J66" i="29"/>
  <c r="K66" i="29"/>
  <c r="L66" i="29"/>
  <c r="M66" i="29"/>
  <c r="N66" i="29"/>
  <c r="F66" i="28"/>
  <c r="G66" i="28"/>
  <c r="H66" i="28"/>
  <c r="I66" i="28"/>
  <c r="J66" i="28"/>
  <c r="K66" i="28"/>
  <c r="L66" i="28"/>
  <c r="M66" i="28"/>
  <c r="N66" i="28"/>
  <c r="F66" i="27"/>
  <c r="G66" i="27"/>
  <c r="H66" i="27"/>
  <c r="I66" i="27"/>
  <c r="J66" i="27"/>
  <c r="K66" i="27"/>
  <c r="L66" i="27"/>
  <c r="M66" i="27"/>
  <c r="N66" i="27"/>
  <c r="E66" i="26"/>
  <c r="F66" i="26"/>
  <c r="G66" i="26"/>
  <c r="H66" i="26"/>
  <c r="I66" i="26"/>
  <c r="J66" i="26"/>
  <c r="K66" i="26"/>
  <c r="L66" i="26"/>
  <c r="M66" i="26"/>
  <c r="N66" i="26"/>
  <c r="C66" i="26"/>
  <c r="E66" i="25"/>
  <c r="F66" i="25"/>
  <c r="G66" i="25"/>
  <c r="H66" i="25"/>
  <c r="I66" i="25"/>
  <c r="J66" i="25"/>
  <c r="K66" i="25"/>
  <c r="L66" i="25"/>
  <c r="M66" i="25"/>
  <c r="N66" i="25"/>
  <c r="F66" i="24"/>
  <c r="G66" i="24"/>
  <c r="H66" i="24"/>
  <c r="I66" i="24"/>
  <c r="J66" i="24"/>
  <c r="K66" i="24"/>
  <c r="L66" i="24"/>
  <c r="M66" i="24"/>
  <c r="N66" i="24"/>
  <c r="E66" i="23"/>
  <c r="F66" i="23"/>
  <c r="G66" i="23"/>
  <c r="H66" i="23"/>
  <c r="I66" i="23"/>
  <c r="J66" i="23"/>
  <c r="K66" i="23"/>
  <c r="L66" i="23"/>
  <c r="M66" i="23"/>
  <c r="N66" i="23"/>
  <c r="E66" i="22"/>
  <c r="F66" i="22"/>
  <c r="G66" i="22"/>
  <c r="H66" i="22"/>
  <c r="I66" i="22"/>
  <c r="J66" i="22"/>
  <c r="K66" i="22"/>
  <c r="L66" i="22"/>
  <c r="M66" i="22"/>
  <c r="N66" i="22"/>
  <c r="E66" i="21"/>
  <c r="F66" i="21"/>
  <c r="G66" i="21"/>
  <c r="H66" i="21"/>
  <c r="I66" i="21"/>
  <c r="J66" i="21"/>
  <c r="K66" i="21"/>
  <c r="L66" i="21"/>
  <c r="M66" i="21"/>
  <c r="N66" i="21"/>
  <c r="K66" i="54"/>
  <c r="L66" i="54"/>
  <c r="M66" i="54"/>
  <c r="N66" i="54"/>
  <c r="D66" i="54"/>
  <c r="E66" i="54"/>
  <c r="F66" i="54"/>
  <c r="G66" i="54"/>
  <c r="H66" i="54"/>
  <c r="I66" i="54"/>
  <c r="J66" i="54"/>
  <c r="C66" i="54"/>
  <c r="E66" i="20"/>
  <c r="F66" i="20"/>
  <c r="G66" i="20"/>
  <c r="H66" i="20"/>
  <c r="I66" i="20"/>
  <c r="J66" i="20"/>
  <c r="K66" i="20"/>
  <c r="L66" i="20"/>
  <c r="M66" i="20"/>
  <c r="N66" i="20"/>
  <c r="C66" i="20"/>
  <c r="F66" i="4"/>
  <c r="G66" i="4"/>
  <c r="H66" i="4"/>
  <c r="I66" i="4"/>
  <c r="J66" i="4"/>
  <c r="K66" i="4"/>
  <c r="L66" i="4"/>
  <c r="M66" i="4"/>
  <c r="N66" i="4"/>
  <c r="C66" i="4"/>
  <c r="D66" i="5"/>
  <c r="E66" i="5"/>
  <c r="F66" i="5"/>
  <c r="G66" i="5"/>
  <c r="H66" i="5"/>
  <c r="I66" i="5"/>
  <c r="J66" i="5"/>
  <c r="K66" i="5"/>
  <c r="L66" i="5"/>
  <c r="M66" i="5"/>
  <c r="N66" i="5"/>
  <c r="C66" i="5"/>
  <c r="E66" i="6"/>
  <c r="F66" i="6"/>
  <c r="G66" i="6"/>
  <c r="H66" i="6"/>
  <c r="I66" i="6"/>
  <c r="J66" i="6"/>
  <c r="K66" i="6"/>
  <c r="L66" i="6"/>
  <c r="M66" i="6"/>
  <c r="N66" i="6"/>
  <c r="C66" i="6"/>
  <c r="F66" i="7"/>
  <c r="G66" i="7"/>
  <c r="H66" i="7"/>
  <c r="I66" i="7"/>
  <c r="J66" i="7"/>
  <c r="K66" i="7"/>
  <c r="L66" i="7"/>
  <c r="M66" i="7"/>
  <c r="N66" i="7"/>
  <c r="C66" i="7"/>
  <c r="F66" i="8"/>
  <c r="G66" i="8"/>
  <c r="H66" i="8"/>
  <c r="I66" i="8"/>
  <c r="J66" i="8"/>
  <c r="K66" i="8"/>
  <c r="L66" i="8"/>
  <c r="M66" i="8"/>
  <c r="N66" i="8"/>
  <c r="C66" i="8"/>
  <c r="F66" i="9"/>
  <c r="G66" i="9"/>
  <c r="H66" i="9"/>
  <c r="I66" i="9"/>
  <c r="J66" i="9"/>
  <c r="K66" i="9"/>
  <c r="L66" i="9"/>
  <c r="M66" i="9"/>
  <c r="N66" i="9"/>
  <c r="F66" i="10"/>
  <c r="G66" i="10"/>
  <c r="H66" i="10"/>
  <c r="I66" i="10"/>
  <c r="J66" i="10"/>
  <c r="K66" i="10"/>
  <c r="L66" i="10"/>
  <c r="M66" i="10"/>
  <c r="N66" i="10"/>
  <c r="C66" i="10"/>
  <c r="F66" i="11"/>
  <c r="G66" i="11"/>
  <c r="H66" i="11"/>
  <c r="I66" i="11"/>
  <c r="J66" i="11"/>
  <c r="K66" i="11"/>
  <c r="L66" i="11"/>
  <c r="M66" i="11"/>
  <c r="N66" i="11"/>
  <c r="E66" i="12"/>
  <c r="F66" i="12"/>
  <c r="G66" i="12"/>
  <c r="H66" i="12"/>
  <c r="I66" i="12"/>
  <c r="J66" i="12"/>
  <c r="K66" i="12"/>
  <c r="L66" i="12"/>
  <c r="M66" i="12"/>
  <c r="N66" i="12"/>
  <c r="F66" i="13"/>
  <c r="G66" i="13"/>
  <c r="H66" i="13"/>
  <c r="I66" i="13"/>
  <c r="J66" i="13"/>
  <c r="K66" i="13"/>
  <c r="L66" i="13"/>
  <c r="M66" i="13"/>
  <c r="N66" i="13"/>
  <c r="F66" i="14"/>
  <c r="G66" i="14"/>
  <c r="H66" i="14"/>
  <c r="I66" i="14"/>
  <c r="J66" i="14"/>
  <c r="K66" i="14"/>
  <c r="L66" i="14"/>
  <c r="M66" i="14"/>
  <c r="N66" i="14"/>
  <c r="C66" i="14"/>
  <c r="E66" i="17"/>
  <c r="F66" i="17"/>
  <c r="G66" i="17"/>
  <c r="H66" i="17"/>
  <c r="I66" i="17"/>
  <c r="J66" i="17"/>
  <c r="K66" i="17"/>
  <c r="L66" i="17"/>
  <c r="M66" i="17"/>
  <c r="N66" i="17"/>
  <c r="C66" i="17"/>
  <c r="D66" i="18"/>
  <c r="E66" i="18"/>
  <c r="F66" i="18"/>
  <c r="G66" i="18"/>
  <c r="H66" i="18"/>
  <c r="I66" i="18"/>
  <c r="J66" i="18"/>
  <c r="K66" i="18"/>
  <c r="L66" i="18"/>
  <c r="M66" i="18"/>
  <c r="N66" i="18"/>
  <c r="C66" i="18"/>
  <c r="E66" i="16"/>
  <c r="F66" i="16"/>
  <c r="G66" i="16"/>
  <c r="H66" i="16"/>
  <c r="I66" i="16"/>
  <c r="J66" i="16"/>
  <c r="K66" i="16"/>
  <c r="L66" i="16"/>
  <c r="M66" i="16"/>
  <c r="N66" i="16"/>
  <c r="C66" i="16"/>
  <c r="C113" i="51" l="1"/>
  <c r="P66" i="4"/>
  <c r="P66" i="5"/>
  <c r="O66" i="5"/>
  <c r="P66" i="6"/>
  <c r="P66" i="7"/>
  <c r="P66" i="8"/>
  <c r="P66" i="9"/>
  <c r="P66" i="10"/>
  <c r="P66" i="11"/>
  <c r="P66" i="13"/>
  <c r="P66" i="12"/>
  <c r="P62" i="13"/>
  <c r="P66" i="14"/>
  <c r="P66" i="16"/>
  <c r="P66" i="17"/>
  <c r="P66" i="18"/>
  <c r="O66" i="18"/>
  <c r="P62" i="19"/>
  <c r="P66" i="20"/>
  <c r="P66" i="54"/>
  <c r="O66" i="54"/>
  <c r="P66" i="21"/>
  <c r="P66" i="22"/>
  <c r="P66" i="23"/>
  <c r="P66" i="24"/>
  <c r="P66" i="25"/>
  <c r="P66" i="26"/>
  <c r="P66" i="27"/>
  <c r="P66" i="28"/>
  <c r="P66" i="29"/>
  <c r="P66" i="31"/>
  <c r="P66" i="30"/>
  <c r="P66" i="32"/>
  <c r="U27" i="51"/>
  <c r="U26" i="51"/>
  <c r="U23" i="51"/>
  <c r="U22" i="51"/>
  <c r="U20" i="51"/>
  <c r="U19" i="51"/>
  <c r="U17" i="51"/>
  <c r="U16" i="51"/>
  <c r="U14" i="51"/>
  <c r="U12" i="51"/>
  <c r="U11" i="51"/>
  <c r="U10" i="51"/>
  <c r="U8" i="51"/>
  <c r="U7" i="51"/>
  <c r="U6" i="51"/>
  <c r="T30" i="51"/>
  <c r="T29" i="51"/>
  <c r="T28" i="51"/>
  <c r="T27" i="51"/>
  <c r="T26" i="51"/>
  <c r="T25" i="51"/>
  <c r="T24" i="51"/>
  <c r="T23" i="51"/>
  <c r="T22" i="51"/>
  <c r="T21" i="51"/>
  <c r="T20" i="51"/>
  <c r="T19" i="51"/>
  <c r="T18" i="51"/>
  <c r="T17" i="51"/>
  <c r="T16" i="51"/>
  <c r="T15" i="51"/>
  <c r="T14" i="51"/>
  <c r="T13" i="51"/>
  <c r="T12" i="51"/>
  <c r="T11" i="51"/>
  <c r="T10" i="51"/>
  <c r="T9" i="51"/>
  <c r="T8" i="51"/>
  <c r="T7" i="51"/>
  <c r="T6" i="51"/>
  <c r="P62" i="33"/>
  <c r="G62" i="33"/>
  <c r="L62" i="33"/>
  <c r="P62" i="32"/>
  <c r="D62" i="32"/>
  <c r="E62" i="32"/>
  <c r="F62" i="32"/>
  <c r="G62" i="32"/>
  <c r="H62" i="32"/>
  <c r="I62" i="32"/>
  <c r="J62" i="32"/>
  <c r="K62" i="32"/>
  <c r="L62" i="32"/>
  <c r="M62" i="32"/>
  <c r="N62" i="32"/>
  <c r="C62" i="32"/>
  <c r="O62" i="30"/>
  <c r="U28" i="51" s="1"/>
  <c r="O62" i="31"/>
  <c r="U30" i="51" s="1"/>
  <c r="O62" i="29"/>
  <c r="U29" i="51" s="1"/>
  <c r="O62" i="28"/>
  <c r="O62" i="27"/>
  <c r="O62" i="26"/>
  <c r="O62" i="25"/>
  <c r="U25" i="51" s="1"/>
  <c r="O62" i="24"/>
  <c r="U24" i="51" s="1"/>
  <c r="O62" i="23"/>
  <c r="P62" i="22"/>
  <c r="D62" i="22"/>
  <c r="E62" i="22"/>
  <c r="F62" i="22"/>
  <c r="G62" i="22"/>
  <c r="H62" i="22"/>
  <c r="I62" i="22"/>
  <c r="J62" i="22"/>
  <c r="K62" i="22"/>
  <c r="L62" i="22"/>
  <c r="M62" i="22"/>
  <c r="N62" i="22"/>
  <c r="C62" i="22"/>
  <c r="O62" i="21"/>
  <c r="U21" i="51" s="1"/>
  <c r="O62" i="54"/>
  <c r="O62" i="20"/>
  <c r="D62" i="19"/>
  <c r="E62" i="19"/>
  <c r="E62" i="33" s="1"/>
  <c r="F62" i="19"/>
  <c r="F62" i="33" s="1"/>
  <c r="G62" i="19"/>
  <c r="H62" i="19"/>
  <c r="H62" i="33" s="1"/>
  <c r="I62" i="19"/>
  <c r="I62" i="33" s="1"/>
  <c r="J62" i="19"/>
  <c r="J62" i="33" s="1"/>
  <c r="K62" i="19"/>
  <c r="K62" i="33" s="1"/>
  <c r="L62" i="19"/>
  <c r="M62" i="19"/>
  <c r="M62" i="33" s="1"/>
  <c r="N62" i="19"/>
  <c r="N62" i="33" s="1"/>
  <c r="C62" i="19"/>
  <c r="O62" i="18"/>
  <c r="O62" i="17"/>
  <c r="O62" i="16"/>
  <c r="U18" i="51" s="1"/>
  <c r="O62" i="15"/>
  <c r="U15" i="51" s="1"/>
  <c r="O62" i="14"/>
  <c r="D62" i="13"/>
  <c r="E62" i="13"/>
  <c r="F62" i="13"/>
  <c r="G62" i="13"/>
  <c r="H62" i="13"/>
  <c r="I62" i="13"/>
  <c r="J62" i="13"/>
  <c r="K62" i="13"/>
  <c r="L62" i="13"/>
  <c r="M62" i="13"/>
  <c r="N62" i="13"/>
  <c r="C62" i="13"/>
  <c r="O62" i="12"/>
  <c r="U13" i="51" s="1"/>
  <c r="O62" i="11"/>
  <c r="O62" i="10"/>
  <c r="D62" i="9"/>
  <c r="E62" i="9"/>
  <c r="F62" i="9"/>
  <c r="G62" i="9"/>
  <c r="H62" i="9"/>
  <c r="I62" i="9"/>
  <c r="J62" i="9"/>
  <c r="K62" i="9"/>
  <c r="L62" i="9"/>
  <c r="M62" i="9"/>
  <c r="N62" i="9"/>
  <c r="C62" i="9"/>
  <c r="O62" i="8"/>
  <c r="U9" i="51" s="1"/>
  <c r="O62" i="7"/>
  <c r="O62" i="6"/>
  <c r="O62" i="5"/>
  <c r="O62" i="4"/>
  <c r="P16" i="30"/>
  <c r="D16" i="30"/>
  <c r="E16" i="30"/>
  <c r="F16" i="30"/>
  <c r="G16" i="30"/>
  <c r="H16" i="30"/>
  <c r="I16" i="30"/>
  <c r="J16" i="30"/>
  <c r="K16" i="30"/>
  <c r="L16" i="30"/>
  <c r="M16" i="30"/>
  <c r="N16" i="30"/>
  <c r="C16" i="30"/>
  <c r="P16" i="31"/>
  <c r="D16" i="31"/>
  <c r="E16" i="31"/>
  <c r="F16" i="31"/>
  <c r="G16" i="31"/>
  <c r="H16" i="31"/>
  <c r="I16" i="31"/>
  <c r="J16" i="31"/>
  <c r="K16" i="31"/>
  <c r="L16" i="31"/>
  <c r="M16" i="31"/>
  <c r="N16" i="31"/>
  <c r="C16" i="31"/>
  <c r="P16" i="29"/>
  <c r="D16" i="29"/>
  <c r="E16" i="29"/>
  <c r="F16" i="29"/>
  <c r="G16" i="29"/>
  <c r="H16" i="29"/>
  <c r="I16" i="29"/>
  <c r="J16" i="29"/>
  <c r="K16" i="29"/>
  <c r="L16" i="29"/>
  <c r="M16" i="29"/>
  <c r="N16" i="29"/>
  <c r="C16" i="29"/>
  <c r="P16" i="28"/>
  <c r="E16" i="28"/>
  <c r="F16" i="28"/>
  <c r="G16" i="28"/>
  <c r="H16" i="28"/>
  <c r="I16" i="28"/>
  <c r="J16" i="28"/>
  <c r="K16" i="28"/>
  <c r="L16" i="28"/>
  <c r="M16" i="28"/>
  <c r="N16" i="28"/>
  <c r="D16" i="28"/>
  <c r="D66" i="28" s="1"/>
  <c r="C16" i="28"/>
  <c r="C66" i="28" s="1"/>
  <c r="P16" i="27"/>
  <c r="D16" i="27"/>
  <c r="E16" i="27"/>
  <c r="F16" i="27"/>
  <c r="G16" i="27"/>
  <c r="H16" i="27"/>
  <c r="I16" i="27"/>
  <c r="J16" i="27"/>
  <c r="K16" i="27"/>
  <c r="L16" i="27"/>
  <c r="M16" i="27"/>
  <c r="N16" i="27"/>
  <c r="C16" i="27"/>
  <c r="P16" i="26"/>
  <c r="D16" i="26"/>
  <c r="E16" i="26"/>
  <c r="F16" i="26"/>
  <c r="G16" i="26"/>
  <c r="H16" i="26"/>
  <c r="I16" i="26"/>
  <c r="J16" i="26"/>
  <c r="K16" i="26"/>
  <c r="L16" i="26"/>
  <c r="M16" i="26"/>
  <c r="N16" i="26"/>
  <c r="C16" i="26"/>
  <c r="P16" i="25"/>
  <c r="D16" i="25"/>
  <c r="E16" i="25"/>
  <c r="F16" i="25"/>
  <c r="G16" i="25"/>
  <c r="H16" i="25"/>
  <c r="I16" i="25"/>
  <c r="J16" i="25"/>
  <c r="K16" i="25"/>
  <c r="L16" i="25"/>
  <c r="M16" i="25"/>
  <c r="N16" i="25"/>
  <c r="C16" i="25"/>
  <c r="P16" i="24"/>
  <c r="D16" i="24"/>
  <c r="E16" i="24"/>
  <c r="F16" i="24"/>
  <c r="G16" i="24"/>
  <c r="H16" i="24"/>
  <c r="I16" i="24"/>
  <c r="J16" i="24"/>
  <c r="K16" i="24"/>
  <c r="L16" i="24"/>
  <c r="M16" i="24"/>
  <c r="N16" i="24"/>
  <c r="C16" i="24"/>
  <c r="P16" i="23"/>
  <c r="D16" i="23"/>
  <c r="D66" i="23" s="1"/>
  <c r="E16" i="23"/>
  <c r="F16" i="23"/>
  <c r="G16" i="23"/>
  <c r="H16" i="23"/>
  <c r="I16" i="23"/>
  <c r="J16" i="23"/>
  <c r="K16" i="23"/>
  <c r="L16" i="23"/>
  <c r="M16" i="23"/>
  <c r="N16" i="23"/>
  <c r="C16" i="23"/>
  <c r="C66" i="23" s="1"/>
  <c r="P16" i="21"/>
  <c r="D16" i="21"/>
  <c r="E16" i="21"/>
  <c r="F16" i="21"/>
  <c r="G16" i="21"/>
  <c r="H16" i="21"/>
  <c r="I16" i="21"/>
  <c r="J16" i="21"/>
  <c r="K16" i="21"/>
  <c r="L16" i="21"/>
  <c r="M16" i="21"/>
  <c r="N16" i="21"/>
  <c r="C16" i="21"/>
  <c r="P16" i="54"/>
  <c r="D16" i="54"/>
  <c r="E16" i="54"/>
  <c r="F16" i="54"/>
  <c r="G16" i="54"/>
  <c r="H16" i="54"/>
  <c r="I16" i="54"/>
  <c r="J16" i="54"/>
  <c r="K16" i="54"/>
  <c r="L16" i="54"/>
  <c r="M16" i="54"/>
  <c r="N16" i="54"/>
  <c r="C16" i="54"/>
  <c r="P16" i="20"/>
  <c r="D16" i="20"/>
  <c r="D66" i="20" s="1"/>
  <c r="E16" i="20"/>
  <c r="F16" i="20"/>
  <c r="G16" i="20"/>
  <c r="H16" i="20"/>
  <c r="I16" i="20"/>
  <c r="J16" i="20"/>
  <c r="K16" i="20"/>
  <c r="L16" i="20"/>
  <c r="M16" i="20"/>
  <c r="N16" i="20"/>
  <c r="C16" i="20"/>
  <c r="P16" i="18"/>
  <c r="D16" i="18"/>
  <c r="E16" i="18"/>
  <c r="F16" i="18"/>
  <c r="G16" i="18"/>
  <c r="H16" i="18"/>
  <c r="I16" i="18"/>
  <c r="J16" i="18"/>
  <c r="K16" i="18"/>
  <c r="L16" i="18"/>
  <c r="M16" i="18"/>
  <c r="N16" i="18"/>
  <c r="C16" i="18"/>
  <c r="P16" i="17"/>
  <c r="D16" i="17"/>
  <c r="D66" i="17" s="1"/>
  <c r="E16" i="17"/>
  <c r="F16" i="17"/>
  <c r="G16" i="17"/>
  <c r="H16" i="17"/>
  <c r="I16" i="17"/>
  <c r="J16" i="17"/>
  <c r="K16" i="17"/>
  <c r="L16" i="17"/>
  <c r="M16" i="17"/>
  <c r="N16" i="17"/>
  <c r="C16" i="17"/>
  <c r="P16" i="16"/>
  <c r="D16" i="16"/>
  <c r="E16" i="16"/>
  <c r="F16" i="16"/>
  <c r="G16" i="16"/>
  <c r="H16" i="16"/>
  <c r="I16" i="16"/>
  <c r="J16" i="16"/>
  <c r="K16" i="16"/>
  <c r="L16" i="16"/>
  <c r="M16" i="16"/>
  <c r="N16" i="16"/>
  <c r="C16" i="16"/>
  <c r="P16" i="15"/>
  <c r="D16" i="15"/>
  <c r="E16" i="15"/>
  <c r="F16" i="15"/>
  <c r="G16" i="15"/>
  <c r="H16" i="15"/>
  <c r="I16" i="15"/>
  <c r="J16" i="15"/>
  <c r="K16" i="15"/>
  <c r="L16" i="15"/>
  <c r="M16" i="15"/>
  <c r="N16" i="15"/>
  <c r="C16" i="15"/>
  <c r="P16" i="14"/>
  <c r="D16" i="14"/>
  <c r="D66" i="14" s="1"/>
  <c r="E16" i="14"/>
  <c r="F16" i="14"/>
  <c r="G16" i="14"/>
  <c r="H16" i="14"/>
  <c r="I16" i="14"/>
  <c r="J16" i="14"/>
  <c r="K16" i="14"/>
  <c r="L16" i="14"/>
  <c r="M16" i="14"/>
  <c r="N16" i="14"/>
  <c r="C16" i="14"/>
  <c r="P16" i="12"/>
  <c r="D16" i="12"/>
  <c r="E16" i="12"/>
  <c r="F16" i="12"/>
  <c r="G16" i="12"/>
  <c r="H16" i="12"/>
  <c r="I16" i="12"/>
  <c r="J16" i="12"/>
  <c r="K16" i="12"/>
  <c r="L16" i="12"/>
  <c r="M16" i="12"/>
  <c r="N16" i="12"/>
  <c r="C16" i="12"/>
  <c r="P16" i="11"/>
  <c r="D16" i="11"/>
  <c r="E16" i="11"/>
  <c r="F16" i="11"/>
  <c r="G16" i="11"/>
  <c r="H16" i="11"/>
  <c r="I16" i="11"/>
  <c r="J16" i="11"/>
  <c r="K16" i="11"/>
  <c r="L16" i="11"/>
  <c r="M16" i="11"/>
  <c r="N16" i="11"/>
  <c r="C16" i="11"/>
  <c r="P16" i="10"/>
  <c r="D16" i="10"/>
  <c r="D66" i="10" s="1"/>
  <c r="E16" i="10"/>
  <c r="F16" i="10"/>
  <c r="G16" i="10"/>
  <c r="H16" i="10"/>
  <c r="I16" i="10"/>
  <c r="J16" i="10"/>
  <c r="K16" i="10"/>
  <c r="L16" i="10"/>
  <c r="M16" i="10"/>
  <c r="N16" i="10"/>
  <c r="C16" i="10"/>
  <c r="D16" i="8"/>
  <c r="E16" i="8"/>
  <c r="F16" i="8"/>
  <c r="G16" i="8"/>
  <c r="H16" i="8"/>
  <c r="I16" i="8"/>
  <c r="J16" i="8"/>
  <c r="K16" i="8"/>
  <c r="L16" i="8"/>
  <c r="M16" i="8"/>
  <c r="N16" i="8"/>
  <c r="C16" i="8"/>
  <c r="P16" i="7"/>
  <c r="D16" i="7"/>
  <c r="D66" i="7" s="1"/>
  <c r="E16" i="7"/>
  <c r="F16" i="7"/>
  <c r="G16" i="7"/>
  <c r="H16" i="7"/>
  <c r="I16" i="7"/>
  <c r="J16" i="7"/>
  <c r="K16" i="7"/>
  <c r="L16" i="7"/>
  <c r="M16" i="7"/>
  <c r="N16" i="7"/>
  <c r="C16" i="7"/>
  <c r="D16" i="6"/>
  <c r="D66" i="6" s="1"/>
  <c r="E16" i="6"/>
  <c r="F16" i="6"/>
  <c r="G16" i="6"/>
  <c r="H16" i="6"/>
  <c r="I16" i="6"/>
  <c r="J16" i="6"/>
  <c r="K16" i="6"/>
  <c r="L16" i="6"/>
  <c r="M16" i="6"/>
  <c r="N16" i="6"/>
  <c r="C16" i="6"/>
  <c r="P16" i="6"/>
  <c r="D16" i="5"/>
  <c r="E16" i="5"/>
  <c r="F16" i="5"/>
  <c r="G16" i="5"/>
  <c r="H16" i="5"/>
  <c r="I16" i="5"/>
  <c r="J16" i="5"/>
  <c r="K16" i="5"/>
  <c r="L16" i="5"/>
  <c r="M16" i="5"/>
  <c r="N16" i="5"/>
  <c r="C16" i="5"/>
  <c r="D16" i="4"/>
  <c r="D66" i="4" s="1"/>
  <c r="E16" i="4"/>
  <c r="F16" i="4"/>
  <c r="G16" i="4"/>
  <c r="H16" i="4"/>
  <c r="I16" i="4"/>
  <c r="J16" i="4"/>
  <c r="K16" i="4"/>
  <c r="L16" i="4"/>
  <c r="M16" i="4"/>
  <c r="N16" i="4"/>
  <c r="C16" i="4"/>
  <c r="I28" i="64"/>
  <c r="F28" i="64"/>
  <c r="I27" i="64"/>
  <c r="F27" i="64"/>
  <c r="I26" i="64"/>
  <c r="F26" i="64"/>
  <c r="I25" i="64"/>
  <c r="F25" i="64"/>
  <c r="I24" i="64"/>
  <c r="F24" i="64"/>
  <c r="I23" i="64"/>
  <c r="F23" i="64"/>
  <c r="I22" i="64"/>
  <c r="F22" i="64"/>
  <c r="I21" i="64"/>
  <c r="F21" i="64"/>
  <c r="I20" i="64"/>
  <c r="F20" i="64"/>
  <c r="I19" i="64"/>
  <c r="F19" i="64"/>
  <c r="I18" i="64"/>
  <c r="F18" i="64"/>
  <c r="I17" i="64"/>
  <c r="F17" i="64"/>
  <c r="I16" i="64"/>
  <c r="F16" i="64"/>
  <c r="I15" i="64"/>
  <c r="F15" i="64"/>
  <c r="Q6" i="64"/>
  <c r="P6" i="64"/>
  <c r="O6" i="64"/>
  <c r="N6" i="64"/>
  <c r="M6" i="64"/>
  <c r="L6" i="64"/>
  <c r="I6" i="64"/>
  <c r="G6" i="64"/>
  <c r="F6" i="64"/>
  <c r="E6" i="64"/>
  <c r="S5" i="64"/>
  <c r="S6" i="64" s="1"/>
  <c r="R5" i="64"/>
  <c r="K5" i="64"/>
  <c r="K6" i="64" s="1"/>
  <c r="J5" i="64"/>
  <c r="J6" i="64" s="1"/>
  <c r="H5" i="64"/>
  <c r="H6" i="64" s="1"/>
  <c r="R4" i="64"/>
  <c r="K4" i="64"/>
  <c r="H4" i="64"/>
  <c r="D62" i="33" l="1"/>
  <c r="O62" i="32"/>
  <c r="G14" i="37" s="1"/>
  <c r="C62" i="33"/>
  <c r="O62" i="9"/>
  <c r="C14" i="37" s="1"/>
  <c r="U31" i="51"/>
  <c r="T31" i="51"/>
  <c r="O62" i="22"/>
  <c r="E14" i="37" s="1"/>
  <c r="O62" i="19"/>
  <c r="F14" i="37" s="1"/>
  <c r="O62" i="13"/>
  <c r="D14" i="37" s="1"/>
  <c r="R6" i="64"/>
  <c r="O62" i="33" l="1"/>
  <c r="H14" i="37"/>
  <c r="F12" i="61"/>
  <c r="F21" i="61" s="1"/>
  <c r="F11" i="61"/>
  <c r="P22" i="32" l="1"/>
  <c r="D55" i="4"/>
  <c r="E55" i="4"/>
  <c r="F55" i="4"/>
  <c r="G55" i="4"/>
  <c r="H55" i="4"/>
  <c r="I55" i="4"/>
  <c r="J55" i="4"/>
  <c r="K55" i="4"/>
  <c r="L55" i="4"/>
  <c r="M55" i="4"/>
  <c r="N55" i="4"/>
  <c r="C55" i="4"/>
  <c r="L57" i="32" l="1"/>
  <c r="M57" i="32"/>
  <c r="N57" i="32"/>
  <c r="C57" i="32"/>
  <c r="D57" i="32"/>
  <c r="E57" i="32"/>
  <c r="F57" i="32"/>
  <c r="G57" i="32"/>
  <c r="H57" i="32"/>
  <c r="I57" i="32"/>
  <c r="J57" i="32"/>
  <c r="K57" i="32"/>
  <c r="O57" i="30"/>
  <c r="O57" i="31"/>
  <c r="O57" i="29"/>
  <c r="O57" i="28"/>
  <c r="O57" i="27"/>
  <c r="O57" i="26"/>
  <c r="O57" i="25"/>
  <c r="O57" i="24"/>
  <c r="O57" i="23"/>
  <c r="M57" i="22"/>
  <c r="N57" i="22"/>
  <c r="C57" i="22"/>
  <c r="D57" i="22"/>
  <c r="E57" i="22"/>
  <c r="F57" i="22"/>
  <c r="G57" i="22"/>
  <c r="H57" i="22"/>
  <c r="I57" i="22"/>
  <c r="J57" i="22"/>
  <c r="K57" i="22"/>
  <c r="L57" i="22"/>
  <c r="C58" i="22"/>
  <c r="D58" i="22"/>
  <c r="E58" i="22"/>
  <c r="F58" i="22"/>
  <c r="G58" i="22"/>
  <c r="H58" i="22"/>
  <c r="I58" i="22"/>
  <c r="J58" i="22"/>
  <c r="K58" i="22"/>
  <c r="L58" i="22"/>
  <c r="M58" i="22"/>
  <c r="N58" i="22"/>
  <c r="O57" i="21"/>
  <c r="O57" i="54"/>
  <c r="O57" i="20"/>
  <c r="L57" i="19"/>
  <c r="M57" i="19"/>
  <c r="N57" i="19"/>
  <c r="C57" i="19"/>
  <c r="D57" i="19"/>
  <c r="E57" i="19"/>
  <c r="F57" i="19"/>
  <c r="G57" i="19"/>
  <c r="H57" i="19"/>
  <c r="I57" i="19"/>
  <c r="J57" i="19"/>
  <c r="K57" i="19"/>
  <c r="O57" i="18"/>
  <c r="O57" i="17"/>
  <c r="O57" i="16"/>
  <c r="O57" i="15"/>
  <c r="O57" i="14"/>
  <c r="P57" i="13"/>
  <c r="L57" i="13"/>
  <c r="M57" i="13"/>
  <c r="N57" i="13"/>
  <c r="C57" i="13"/>
  <c r="D57" i="13"/>
  <c r="E57" i="13"/>
  <c r="F57" i="13"/>
  <c r="G57" i="13"/>
  <c r="H57" i="13"/>
  <c r="I57" i="13"/>
  <c r="J57" i="13"/>
  <c r="K57" i="13"/>
  <c r="O57" i="11"/>
  <c r="O57" i="10"/>
  <c r="L57" i="9"/>
  <c r="M57" i="9"/>
  <c r="N57" i="9"/>
  <c r="C57" i="9"/>
  <c r="D57" i="9"/>
  <c r="E57" i="9"/>
  <c r="F57" i="9"/>
  <c r="G57" i="9"/>
  <c r="H57" i="9"/>
  <c r="I57" i="9"/>
  <c r="I57" i="33" s="1"/>
  <c r="J57" i="9"/>
  <c r="K57" i="9"/>
  <c r="O57" i="8"/>
  <c r="O57" i="7"/>
  <c r="O57" i="6"/>
  <c r="O57" i="5"/>
  <c r="O57" i="4"/>
  <c r="M57" i="33" l="1"/>
  <c r="C57" i="33"/>
  <c r="H57" i="33"/>
  <c r="O57" i="32"/>
  <c r="P57" i="32" s="1"/>
  <c r="O58" i="22"/>
  <c r="P58" i="22" s="1"/>
  <c r="O57" i="22"/>
  <c r="P57" i="22" s="1"/>
  <c r="O57" i="19"/>
  <c r="P57" i="19" s="1"/>
  <c r="F57" i="33"/>
  <c r="O57" i="13"/>
  <c r="E57" i="33"/>
  <c r="K57" i="33"/>
  <c r="D57" i="33"/>
  <c r="J57" i="33"/>
  <c r="N57" i="33"/>
  <c r="G57" i="33"/>
  <c r="O57" i="9"/>
  <c r="L57" i="33"/>
  <c r="P57" i="33" l="1"/>
  <c r="O57" i="33"/>
  <c r="P64" i="32"/>
  <c r="P55" i="31"/>
  <c r="P6" i="31"/>
  <c r="P55" i="29"/>
  <c r="P6" i="29"/>
  <c r="P59" i="25" l="1"/>
  <c r="P55" i="25"/>
  <c r="P59" i="26"/>
  <c r="P55" i="26"/>
  <c r="P6" i="26"/>
  <c r="P6" i="25"/>
  <c r="P55" i="24"/>
  <c r="P25" i="24"/>
  <c r="P55" i="23"/>
  <c r="P25" i="23"/>
  <c r="P59" i="21"/>
  <c r="P55" i="21"/>
  <c r="P59" i="20"/>
  <c r="P55" i="20"/>
  <c r="P25" i="20"/>
  <c r="P59" i="18"/>
  <c r="P55" i="18"/>
  <c r="P6" i="18"/>
  <c r="P59" i="17"/>
  <c r="P55" i="17"/>
  <c r="P11" i="17"/>
  <c r="P6" i="17"/>
  <c r="P59" i="16"/>
  <c r="P55" i="16"/>
  <c r="P6" i="16"/>
  <c r="P55" i="15"/>
  <c r="P55" i="14"/>
  <c r="P56" i="13"/>
  <c r="P59" i="12"/>
  <c r="P6" i="12"/>
  <c r="P59" i="11"/>
  <c r="P55" i="11"/>
  <c r="P6" i="10"/>
  <c r="P8" i="9"/>
  <c r="P9" i="9"/>
  <c r="P10" i="9"/>
  <c r="P6" i="7"/>
  <c r="P6" i="6"/>
  <c r="P6" i="20"/>
  <c r="P6" i="15"/>
  <c r="P65" i="13"/>
  <c r="P64" i="13"/>
  <c r="P61" i="13"/>
  <c r="P60" i="13"/>
  <c r="P58" i="13"/>
  <c r="P55" i="12"/>
  <c r="P6" i="8"/>
  <c r="P16" i="4"/>
  <c r="P59" i="13" l="1"/>
  <c r="P63" i="13"/>
  <c r="P6" i="11"/>
  <c r="P55" i="13"/>
  <c r="P5" i="43"/>
  <c r="P4" i="43"/>
  <c r="P6" i="43" s="1"/>
  <c r="O6" i="43" l="1"/>
  <c r="O20" i="23"/>
  <c r="N6" i="43" l="1"/>
  <c r="J25" i="25" l="1"/>
  <c r="D14" i="32" l="1"/>
  <c r="E14" i="32"/>
  <c r="F14" i="32"/>
  <c r="G14" i="32"/>
  <c r="H14" i="32"/>
  <c r="I14" i="32"/>
  <c r="J14" i="32"/>
  <c r="K14" i="32"/>
  <c r="L14" i="32"/>
  <c r="M14" i="32"/>
  <c r="N14" i="32"/>
  <c r="C14" i="32"/>
  <c r="P14" i="32"/>
  <c r="O14" i="30"/>
  <c r="O14" i="31"/>
  <c r="O14" i="29"/>
  <c r="O14" i="28"/>
  <c r="O14" i="27"/>
  <c r="O14" i="26"/>
  <c r="O14" i="25"/>
  <c r="O14" i="24"/>
  <c r="O14" i="23"/>
  <c r="P14" i="22"/>
  <c r="D14" i="22"/>
  <c r="E14" i="22"/>
  <c r="F14" i="22"/>
  <c r="G14" i="22"/>
  <c r="H14" i="22"/>
  <c r="I14" i="22"/>
  <c r="J14" i="22"/>
  <c r="K14" i="22"/>
  <c r="L14" i="22"/>
  <c r="M14" i="22"/>
  <c r="N14" i="22"/>
  <c r="C14" i="22"/>
  <c r="O14" i="21"/>
  <c r="O14" i="54"/>
  <c r="O14" i="20"/>
  <c r="P14" i="19"/>
  <c r="D14" i="19"/>
  <c r="E14" i="19"/>
  <c r="F14" i="19"/>
  <c r="G14" i="19"/>
  <c r="H14" i="19"/>
  <c r="I14" i="19"/>
  <c r="J14" i="19"/>
  <c r="K14" i="19"/>
  <c r="L14" i="19"/>
  <c r="M14" i="19"/>
  <c r="N14" i="19"/>
  <c r="C14" i="19"/>
  <c r="O14" i="18"/>
  <c r="O14" i="17"/>
  <c r="O14" i="16"/>
  <c r="O14" i="15"/>
  <c r="O14" i="14"/>
  <c r="P14" i="13"/>
  <c r="D14" i="13"/>
  <c r="E14" i="13"/>
  <c r="F14" i="13"/>
  <c r="G14" i="13"/>
  <c r="H14" i="13"/>
  <c r="I14" i="13"/>
  <c r="J14" i="13"/>
  <c r="K14" i="13"/>
  <c r="L14" i="13"/>
  <c r="M14" i="13"/>
  <c r="N14" i="13"/>
  <c r="C14" i="13"/>
  <c r="O14" i="12"/>
  <c r="O14" i="11"/>
  <c r="O14" i="10"/>
  <c r="P14" i="9"/>
  <c r="D14" i="9"/>
  <c r="E14" i="9"/>
  <c r="F14" i="9"/>
  <c r="G14" i="9"/>
  <c r="H14" i="9"/>
  <c r="I14" i="9"/>
  <c r="J14" i="9"/>
  <c r="K14" i="9"/>
  <c r="L14" i="9"/>
  <c r="M14" i="9"/>
  <c r="N14" i="9"/>
  <c r="C14" i="9"/>
  <c r="O14" i="8"/>
  <c r="O14" i="7"/>
  <c r="O14" i="6"/>
  <c r="O14" i="5"/>
  <c r="O15" i="12"/>
  <c r="P18" i="9"/>
  <c r="P17" i="9"/>
  <c r="P18" i="13"/>
  <c r="P17" i="13"/>
  <c r="P18" i="19"/>
  <c r="P17" i="19"/>
  <c r="P16" i="19" s="1"/>
  <c r="P18" i="22"/>
  <c r="P17" i="22"/>
  <c r="P16" i="22" s="1"/>
  <c r="P18" i="32"/>
  <c r="P17" i="32"/>
  <c r="D18" i="32"/>
  <c r="E18" i="32"/>
  <c r="F18" i="32"/>
  <c r="G18" i="32"/>
  <c r="H18" i="32"/>
  <c r="I18" i="32"/>
  <c r="J18" i="32"/>
  <c r="K18" i="32"/>
  <c r="L18" i="32"/>
  <c r="M18" i="32"/>
  <c r="N18" i="32"/>
  <c r="D17" i="32"/>
  <c r="E17" i="32"/>
  <c r="F17" i="32"/>
  <c r="G17" i="32"/>
  <c r="H17" i="32"/>
  <c r="I17" i="32"/>
  <c r="I16" i="32" s="1"/>
  <c r="J17" i="32"/>
  <c r="J16" i="32" s="1"/>
  <c r="K17" i="32"/>
  <c r="L17" i="32"/>
  <c r="L16" i="32" s="1"/>
  <c r="M17" i="32"/>
  <c r="N17" i="32"/>
  <c r="C18" i="32"/>
  <c r="C17" i="32"/>
  <c r="O17" i="30"/>
  <c r="O18" i="30"/>
  <c r="C25" i="39" s="1"/>
  <c r="O18" i="31"/>
  <c r="C27" i="39" s="1"/>
  <c r="O17" i="31"/>
  <c r="O18" i="29"/>
  <c r="C26" i="39" s="1"/>
  <c r="O17" i="29"/>
  <c r="O18" i="28"/>
  <c r="C19" i="39" s="1"/>
  <c r="O17" i="28"/>
  <c r="O18" i="27"/>
  <c r="C24" i="39" s="1"/>
  <c r="O17" i="27"/>
  <c r="O18" i="26"/>
  <c r="C23" i="39" s="1"/>
  <c r="O17" i="26"/>
  <c r="O18" i="25"/>
  <c r="C22" i="39" s="1"/>
  <c r="O17" i="25"/>
  <c r="O18" i="24"/>
  <c r="O17" i="24"/>
  <c r="O18" i="23"/>
  <c r="C20" i="39" s="1"/>
  <c r="O17" i="23"/>
  <c r="D18" i="22"/>
  <c r="E18" i="22"/>
  <c r="F18" i="22"/>
  <c r="G18" i="22"/>
  <c r="H18" i="22"/>
  <c r="I18" i="22"/>
  <c r="J18" i="22"/>
  <c r="K18" i="22"/>
  <c r="L18" i="22"/>
  <c r="M18" i="22"/>
  <c r="N18" i="22"/>
  <c r="C18" i="22"/>
  <c r="D17" i="22"/>
  <c r="E17" i="22"/>
  <c r="F17" i="22"/>
  <c r="F16" i="22" s="1"/>
  <c r="G17" i="22"/>
  <c r="H17" i="22"/>
  <c r="H16" i="22" s="1"/>
  <c r="I17" i="22"/>
  <c r="I16" i="22" s="1"/>
  <c r="J17" i="22"/>
  <c r="K17" i="22"/>
  <c r="L17" i="22"/>
  <c r="M17" i="22"/>
  <c r="N17" i="22"/>
  <c r="N16" i="22" s="1"/>
  <c r="C17" i="22"/>
  <c r="O18" i="21"/>
  <c r="O17" i="21"/>
  <c r="O18" i="54"/>
  <c r="C13" i="39" s="1"/>
  <c r="O17" i="54"/>
  <c r="O16" i="54" s="1"/>
  <c r="O18" i="20"/>
  <c r="O17" i="20"/>
  <c r="D18" i="19"/>
  <c r="E18" i="19"/>
  <c r="F18" i="19"/>
  <c r="G18" i="19"/>
  <c r="H18" i="19"/>
  <c r="I18" i="19"/>
  <c r="J18" i="19"/>
  <c r="K18" i="19"/>
  <c r="L18" i="19"/>
  <c r="M18" i="19"/>
  <c r="N18" i="19"/>
  <c r="C18" i="19"/>
  <c r="D17" i="19"/>
  <c r="E17" i="19"/>
  <c r="F17" i="19"/>
  <c r="G17" i="19"/>
  <c r="H17" i="19"/>
  <c r="I17" i="19"/>
  <c r="I16" i="19" s="1"/>
  <c r="J17" i="19"/>
  <c r="J16" i="19" s="1"/>
  <c r="K17" i="19"/>
  <c r="K16" i="19" s="1"/>
  <c r="L17" i="19"/>
  <c r="M17" i="19"/>
  <c r="N17" i="19"/>
  <c r="C17" i="19"/>
  <c r="O18" i="18"/>
  <c r="O17" i="18"/>
  <c r="O16" i="18" s="1"/>
  <c r="O18" i="17"/>
  <c r="O17" i="17"/>
  <c r="O18" i="16"/>
  <c r="O17" i="16"/>
  <c r="O18" i="15"/>
  <c r="O17" i="15"/>
  <c r="O18" i="14"/>
  <c r="C15" i="39" s="1"/>
  <c r="O17" i="14"/>
  <c r="D18" i="13"/>
  <c r="E18" i="13"/>
  <c r="F18" i="13"/>
  <c r="G18" i="13"/>
  <c r="H18" i="13"/>
  <c r="I18" i="13"/>
  <c r="J18" i="13"/>
  <c r="K18" i="13"/>
  <c r="L18" i="13"/>
  <c r="M18" i="13"/>
  <c r="N18" i="13"/>
  <c r="C18" i="13"/>
  <c r="D17" i="13"/>
  <c r="E17" i="13"/>
  <c r="F17" i="13"/>
  <c r="G17" i="13"/>
  <c r="G16" i="13" s="1"/>
  <c r="H17" i="13"/>
  <c r="H16" i="13" s="1"/>
  <c r="I17" i="13"/>
  <c r="I16" i="13" s="1"/>
  <c r="J17" i="13"/>
  <c r="K17" i="13"/>
  <c r="L17" i="13"/>
  <c r="M17" i="13"/>
  <c r="N17" i="13"/>
  <c r="C17" i="13"/>
  <c r="O18" i="12"/>
  <c r="O17" i="12"/>
  <c r="O18" i="11"/>
  <c r="O17" i="11"/>
  <c r="O18" i="10"/>
  <c r="O17" i="10"/>
  <c r="D18" i="9"/>
  <c r="E18" i="9"/>
  <c r="F18" i="9"/>
  <c r="G18" i="9"/>
  <c r="H18" i="9"/>
  <c r="I18" i="9"/>
  <c r="J18" i="9"/>
  <c r="K18" i="9"/>
  <c r="L18" i="9"/>
  <c r="M18" i="9"/>
  <c r="N18" i="9"/>
  <c r="I17" i="9"/>
  <c r="I16" i="9" s="1"/>
  <c r="J17" i="9"/>
  <c r="J16" i="9" s="1"/>
  <c r="K17" i="9"/>
  <c r="L17" i="9"/>
  <c r="M17" i="9"/>
  <c r="N17" i="9"/>
  <c r="G17" i="9"/>
  <c r="H17" i="9"/>
  <c r="H16" i="9" s="1"/>
  <c r="F17" i="9"/>
  <c r="F16" i="9" s="1"/>
  <c r="E17" i="9"/>
  <c r="D17" i="9"/>
  <c r="C18" i="9"/>
  <c r="C17" i="9"/>
  <c r="O18" i="8"/>
  <c r="O16" i="8" s="1"/>
  <c r="O17" i="8"/>
  <c r="D8" i="39" s="1"/>
  <c r="O18" i="7"/>
  <c r="O16" i="7" s="1"/>
  <c r="O17" i="7"/>
  <c r="D7" i="39" s="1"/>
  <c r="O18" i="6"/>
  <c r="O16" i="6" s="1"/>
  <c r="O17" i="6"/>
  <c r="D6" i="39" s="1"/>
  <c r="O18" i="5"/>
  <c r="O17" i="5"/>
  <c r="O16" i="5" s="1"/>
  <c r="O18" i="4"/>
  <c r="O17" i="4"/>
  <c r="D5" i="39" s="1"/>
  <c r="D16" i="32" l="1"/>
  <c r="O16" i="27"/>
  <c r="O16" i="25"/>
  <c r="O16" i="23"/>
  <c r="C16" i="13"/>
  <c r="D25" i="39"/>
  <c r="O16" i="30"/>
  <c r="P16" i="32"/>
  <c r="D27" i="39"/>
  <c r="O16" i="31"/>
  <c r="D26" i="39"/>
  <c r="O16" i="29"/>
  <c r="D19" i="39"/>
  <c r="O16" i="28"/>
  <c r="C16" i="32"/>
  <c r="H16" i="32"/>
  <c r="D23" i="39"/>
  <c r="O16" i="26"/>
  <c r="K16" i="32"/>
  <c r="D21" i="39"/>
  <c r="O16" i="24"/>
  <c r="M16" i="32"/>
  <c r="E16" i="32"/>
  <c r="G16" i="32"/>
  <c r="N16" i="32"/>
  <c r="F16" i="32"/>
  <c r="D14" i="39"/>
  <c r="O16" i="21"/>
  <c r="K16" i="22"/>
  <c r="D12" i="39"/>
  <c r="O16" i="20"/>
  <c r="C16" i="22"/>
  <c r="G16" i="22"/>
  <c r="M16" i="22"/>
  <c r="E16" i="22"/>
  <c r="L16" i="22"/>
  <c r="D16" i="22"/>
  <c r="J16" i="22"/>
  <c r="D17" i="39"/>
  <c r="O16" i="17"/>
  <c r="H16" i="19"/>
  <c r="D18" i="39"/>
  <c r="O16" i="16"/>
  <c r="D16" i="39"/>
  <c r="O16" i="15"/>
  <c r="M16" i="19"/>
  <c r="E16" i="19"/>
  <c r="D16" i="19"/>
  <c r="O16" i="14"/>
  <c r="G16" i="19"/>
  <c r="N16" i="19"/>
  <c r="C16" i="19"/>
  <c r="F16" i="19"/>
  <c r="L16" i="19"/>
  <c r="P16" i="13"/>
  <c r="F16" i="13"/>
  <c r="N16" i="13"/>
  <c r="D16" i="13"/>
  <c r="D11" i="39"/>
  <c r="O16" i="12"/>
  <c r="L16" i="13"/>
  <c r="D10" i="39"/>
  <c r="O16" i="11"/>
  <c r="D9" i="39"/>
  <c r="O16" i="10"/>
  <c r="M16" i="13"/>
  <c r="E16" i="13"/>
  <c r="K16" i="13"/>
  <c r="J16" i="13"/>
  <c r="C16" i="9"/>
  <c r="K16" i="9"/>
  <c r="M16" i="9"/>
  <c r="P16" i="9"/>
  <c r="O16" i="4"/>
  <c r="L16" i="9"/>
  <c r="G16" i="9"/>
  <c r="N16" i="9"/>
  <c r="D16" i="9"/>
  <c r="E16" i="9"/>
  <c r="D15" i="39"/>
  <c r="D13" i="39"/>
  <c r="D20" i="39"/>
  <c r="C7" i="39"/>
  <c r="C9" i="39"/>
  <c r="C11" i="39"/>
  <c r="C16" i="39"/>
  <c r="C17" i="39"/>
  <c r="C12" i="39"/>
  <c r="C14" i="39"/>
  <c r="C21" i="39"/>
  <c r="D22" i="39"/>
  <c r="D24" i="39"/>
  <c r="C6" i="39"/>
  <c r="C10" i="39"/>
  <c r="C18" i="39"/>
  <c r="C8" i="39"/>
  <c r="C5" i="39"/>
  <c r="O14" i="22"/>
  <c r="O14" i="9"/>
  <c r="M14" i="33"/>
  <c r="I14" i="33"/>
  <c r="E14" i="33"/>
  <c r="C14" i="33"/>
  <c r="O18" i="9"/>
  <c r="N14" i="33"/>
  <c r="J14" i="33"/>
  <c r="P14" i="33"/>
  <c r="O14" i="32"/>
  <c r="F14" i="33"/>
  <c r="L14" i="33"/>
  <c r="H14" i="33"/>
  <c r="D14" i="33"/>
  <c r="K14" i="33"/>
  <c r="G14" i="33"/>
  <c r="O14" i="19"/>
  <c r="O14" i="13"/>
  <c r="O18" i="32"/>
  <c r="O17" i="32"/>
  <c r="O17" i="22"/>
  <c r="E18" i="33"/>
  <c r="D5" i="40" s="1"/>
  <c r="J17" i="33"/>
  <c r="N17" i="33"/>
  <c r="F17" i="33"/>
  <c r="N18" i="33"/>
  <c r="M5" i="40" s="1"/>
  <c r="J18" i="33"/>
  <c r="I5" i="40" s="1"/>
  <c r="F18" i="33"/>
  <c r="E5" i="40" s="1"/>
  <c r="C17" i="33"/>
  <c r="B6" i="40" s="1"/>
  <c r="K17" i="33"/>
  <c r="G17" i="33"/>
  <c r="C18" i="33"/>
  <c r="K18" i="33"/>
  <c r="J5" i="40" s="1"/>
  <c r="G18" i="33"/>
  <c r="F5" i="40" s="1"/>
  <c r="L17" i="33"/>
  <c r="H17" i="33"/>
  <c r="D17" i="33"/>
  <c r="L18" i="33"/>
  <c r="K5" i="40" s="1"/>
  <c r="H18" i="33"/>
  <c r="G5" i="40" s="1"/>
  <c r="D18" i="33"/>
  <c r="M17" i="33"/>
  <c r="I17" i="33"/>
  <c r="E17" i="33"/>
  <c r="M18" i="33"/>
  <c r="L5" i="40" s="1"/>
  <c r="I18" i="33"/>
  <c r="H5" i="40" s="1"/>
  <c r="O17" i="19"/>
  <c r="P17" i="33"/>
  <c r="P18" i="33"/>
  <c r="O17" i="13"/>
  <c r="O18" i="22"/>
  <c r="O18" i="19"/>
  <c r="O18" i="13"/>
  <c r="O17" i="9"/>
  <c r="D58" i="32"/>
  <c r="E58" i="32"/>
  <c r="F58" i="32"/>
  <c r="G58" i="32"/>
  <c r="H58" i="32"/>
  <c r="I58" i="32"/>
  <c r="J58" i="32"/>
  <c r="K58" i="32"/>
  <c r="L58" i="32"/>
  <c r="M58" i="32"/>
  <c r="N58" i="32"/>
  <c r="D56" i="32"/>
  <c r="E56" i="32"/>
  <c r="F56" i="32"/>
  <c r="G56" i="32"/>
  <c r="H56" i="32"/>
  <c r="I56" i="32"/>
  <c r="J56" i="32"/>
  <c r="K56" i="32"/>
  <c r="L56" i="32"/>
  <c r="M56" i="32"/>
  <c r="N56" i="32"/>
  <c r="C58" i="32"/>
  <c r="C56" i="32"/>
  <c r="D55" i="30"/>
  <c r="E55" i="30"/>
  <c r="F55" i="30"/>
  <c r="G55" i="30"/>
  <c r="H55" i="30"/>
  <c r="I55" i="30"/>
  <c r="J55" i="30"/>
  <c r="K55" i="30"/>
  <c r="L55" i="30"/>
  <c r="M55" i="30"/>
  <c r="N55" i="30"/>
  <c r="C55" i="30"/>
  <c r="D55" i="31"/>
  <c r="E55" i="31"/>
  <c r="F55" i="31"/>
  <c r="G55" i="31"/>
  <c r="H55" i="31"/>
  <c r="I55" i="31"/>
  <c r="J55" i="31"/>
  <c r="K55" i="31"/>
  <c r="L55" i="31"/>
  <c r="M55" i="31"/>
  <c r="N55" i="31"/>
  <c r="C55" i="31"/>
  <c r="D55" i="29"/>
  <c r="E55" i="29"/>
  <c r="F55" i="29"/>
  <c r="G55" i="29"/>
  <c r="H55" i="29"/>
  <c r="I55" i="29"/>
  <c r="J55" i="29"/>
  <c r="K55" i="29"/>
  <c r="L55" i="29"/>
  <c r="M55" i="29"/>
  <c r="N55" i="29"/>
  <c r="C55" i="29"/>
  <c r="D55" i="28"/>
  <c r="E55" i="28"/>
  <c r="F55" i="28"/>
  <c r="G55" i="28"/>
  <c r="H55" i="28"/>
  <c r="I55" i="28"/>
  <c r="J55" i="28"/>
  <c r="K55" i="28"/>
  <c r="L55" i="28"/>
  <c r="M55" i="28"/>
  <c r="N55" i="28"/>
  <c r="C55" i="28"/>
  <c r="D55" i="27"/>
  <c r="E55" i="27"/>
  <c r="F55" i="27"/>
  <c r="G55" i="27"/>
  <c r="H55" i="27"/>
  <c r="I55" i="27"/>
  <c r="J55" i="27"/>
  <c r="K55" i="27"/>
  <c r="L55" i="27"/>
  <c r="M55" i="27"/>
  <c r="N55" i="27"/>
  <c r="C55" i="27"/>
  <c r="D55" i="26"/>
  <c r="E55" i="26"/>
  <c r="F55" i="26"/>
  <c r="G55" i="26"/>
  <c r="H55" i="26"/>
  <c r="I55" i="26"/>
  <c r="J55" i="26"/>
  <c r="K55" i="26"/>
  <c r="L55" i="26"/>
  <c r="M55" i="26"/>
  <c r="N55" i="26"/>
  <c r="C55" i="26"/>
  <c r="D55" i="25"/>
  <c r="E55" i="25"/>
  <c r="F55" i="25"/>
  <c r="G55" i="25"/>
  <c r="H55" i="25"/>
  <c r="I55" i="25"/>
  <c r="J55" i="25"/>
  <c r="K55" i="25"/>
  <c r="L55" i="25"/>
  <c r="M55" i="25"/>
  <c r="N55" i="25"/>
  <c r="C55" i="25"/>
  <c r="D55" i="24"/>
  <c r="E55" i="24"/>
  <c r="F55" i="24"/>
  <c r="G55" i="24"/>
  <c r="H55" i="24"/>
  <c r="I55" i="24"/>
  <c r="J55" i="24"/>
  <c r="K55" i="24"/>
  <c r="L55" i="24"/>
  <c r="M55" i="24"/>
  <c r="N55" i="24"/>
  <c r="C55" i="24"/>
  <c r="D55" i="23"/>
  <c r="E55" i="23"/>
  <c r="F55" i="23"/>
  <c r="G55" i="23"/>
  <c r="H55" i="23"/>
  <c r="I55" i="23"/>
  <c r="J55" i="23"/>
  <c r="K55" i="23"/>
  <c r="L55" i="23"/>
  <c r="M55" i="23"/>
  <c r="N55" i="23"/>
  <c r="C55" i="23"/>
  <c r="D56" i="22"/>
  <c r="D55" i="22" s="1"/>
  <c r="E56" i="22"/>
  <c r="F56" i="22"/>
  <c r="G56" i="22"/>
  <c r="H56" i="22"/>
  <c r="H55" i="22" s="1"/>
  <c r="I56" i="22"/>
  <c r="I55" i="22" s="1"/>
  <c r="J56" i="22"/>
  <c r="J55" i="22" s="1"/>
  <c r="K56" i="22"/>
  <c r="K55" i="22" s="1"/>
  <c r="L56" i="22"/>
  <c r="M56" i="22"/>
  <c r="N56" i="22"/>
  <c r="C56" i="22"/>
  <c r="D55" i="21"/>
  <c r="E55" i="21"/>
  <c r="F55" i="21"/>
  <c r="G55" i="21"/>
  <c r="H55" i="21"/>
  <c r="I55" i="21"/>
  <c r="J55" i="21"/>
  <c r="K55" i="21"/>
  <c r="L55" i="21"/>
  <c r="M55" i="21"/>
  <c r="N55" i="21"/>
  <c r="C55" i="21"/>
  <c r="D55" i="54"/>
  <c r="E55" i="54"/>
  <c r="F55" i="54"/>
  <c r="G55" i="54"/>
  <c r="H55" i="54"/>
  <c r="I55" i="54"/>
  <c r="J55" i="54"/>
  <c r="K55" i="54"/>
  <c r="L55" i="54"/>
  <c r="M55" i="54"/>
  <c r="N55" i="54"/>
  <c r="C55" i="54"/>
  <c r="D55" i="20"/>
  <c r="E55" i="20"/>
  <c r="F55" i="20"/>
  <c r="G55" i="20"/>
  <c r="H55" i="20"/>
  <c r="I55" i="20"/>
  <c r="J55" i="20"/>
  <c r="K55" i="20"/>
  <c r="L55" i="20"/>
  <c r="M55" i="20"/>
  <c r="N55" i="20"/>
  <c r="C55" i="20"/>
  <c r="D58" i="19"/>
  <c r="E58" i="19"/>
  <c r="F58" i="19"/>
  <c r="G58" i="19"/>
  <c r="H58" i="19"/>
  <c r="I58" i="19"/>
  <c r="J58" i="19"/>
  <c r="K58" i="19"/>
  <c r="L58" i="19"/>
  <c r="M58" i="19"/>
  <c r="N58" i="19"/>
  <c r="C58" i="19"/>
  <c r="D56" i="19"/>
  <c r="E56" i="19"/>
  <c r="F56" i="19"/>
  <c r="G56" i="19"/>
  <c r="H56" i="19"/>
  <c r="I56" i="19"/>
  <c r="J56" i="19"/>
  <c r="K56" i="19"/>
  <c r="L56" i="19"/>
  <c r="M56" i="19"/>
  <c r="N56" i="19"/>
  <c r="C56" i="19"/>
  <c r="D55" i="17"/>
  <c r="E55" i="17"/>
  <c r="F55" i="17"/>
  <c r="G55" i="17"/>
  <c r="H55" i="17"/>
  <c r="I55" i="17"/>
  <c r="J55" i="17"/>
  <c r="K55" i="17"/>
  <c r="L55" i="17"/>
  <c r="M55" i="17"/>
  <c r="N55" i="17"/>
  <c r="C55" i="17"/>
  <c r="D55" i="18"/>
  <c r="E55" i="18"/>
  <c r="F55" i="18"/>
  <c r="G55" i="18"/>
  <c r="H55" i="18"/>
  <c r="I55" i="18"/>
  <c r="J55" i="18"/>
  <c r="K55" i="18"/>
  <c r="L55" i="18"/>
  <c r="M55" i="18"/>
  <c r="N55" i="18"/>
  <c r="C55" i="18"/>
  <c r="O58" i="16"/>
  <c r="D55" i="16"/>
  <c r="E55" i="16"/>
  <c r="F55" i="16"/>
  <c r="G55" i="16"/>
  <c r="H55" i="16"/>
  <c r="I55" i="16"/>
  <c r="J55" i="16"/>
  <c r="K55" i="16"/>
  <c r="L55" i="16"/>
  <c r="M55" i="16"/>
  <c r="N55" i="16"/>
  <c r="C55" i="16"/>
  <c r="D55" i="15"/>
  <c r="E55" i="15"/>
  <c r="F55" i="15"/>
  <c r="G55" i="15"/>
  <c r="H55" i="15"/>
  <c r="I55" i="15"/>
  <c r="J55" i="15"/>
  <c r="K55" i="15"/>
  <c r="L55" i="15"/>
  <c r="M55" i="15"/>
  <c r="N55" i="15"/>
  <c r="C55" i="15"/>
  <c r="D55" i="14"/>
  <c r="E55" i="14"/>
  <c r="F55" i="14"/>
  <c r="G55" i="14"/>
  <c r="H55" i="14"/>
  <c r="I55" i="14"/>
  <c r="J55" i="14"/>
  <c r="K55" i="14"/>
  <c r="L55" i="14"/>
  <c r="M55" i="14"/>
  <c r="N55" i="14"/>
  <c r="C55" i="14"/>
  <c r="D55" i="11"/>
  <c r="E55" i="11"/>
  <c r="F55" i="11"/>
  <c r="G55" i="11"/>
  <c r="H55" i="11"/>
  <c r="I55" i="11"/>
  <c r="J55" i="11"/>
  <c r="K55" i="11"/>
  <c r="L55" i="11"/>
  <c r="M55" i="11"/>
  <c r="N55" i="11"/>
  <c r="C55" i="11"/>
  <c r="D55" i="10"/>
  <c r="E55" i="10"/>
  <c r="F55" i="10"/>
  <c r="G55" i="10"/>
  <c r="H55" i="10"/>
  <c r="I55" i="10"/>
  <c r="J55" i="10"/>
  <c r="K55" i="10"/>
  <c r="L55" i="10"/>
  <c r="M55" i="10"/>
  <c r="N55" i="10"/>
  <c r="C55" i="10"/>
  <c r="D58" i="9"/>
  <c r="E58" i="9"/>
  <c r="F58" i="9"/>
  <c r="G58" i="9"/>
  <c r="H58" i="9"/>
  <c r="I58" i="9"/>
  <c r="J58" i="9"/>
  <c r="K58" i="9"/>
  <c r="L58" i="9"/>
  <c r="M58" i="9"/>
  <c r="N58" i="9"/>
  <c r="C58" i="9"/>
  <c r="D56" i="9"/>
  <c r="E56" i="9"/>
  <c r="F56" i="9"/>
  <c r="G56" i="9"/>
  <c r="H56" i="9"/>
  <c r="I56" i="9"/>
  <c r="J56" i="9"/>
  <c r="K56" i="9"/>
  <c r="L56" i="9"/>
  <c r="M56" i="9"/>
  <c r="N56" i="9"/>
  <c r="C56" i="9"/>
  <c r="D55" i="8"/>
  <c r="E55" i="8"/>
  <c r="F55" i="8"/>
  <c r="G55" i="8"/>
  <c r="H55" i="8"/>
  <c r="I55" i="8"/>
  <c r="J55" i="8"/>
  <c r="K55" i="8"/>
  <c r="L55" i="8"/>
  <c r="M55" i="8"/>
  <c r="N55" i="8"/>
  <c r="C55" i="8"/>
  <c r="D55" i="7"/>
  <c r="E55" i="7"/>
  <c r="F55" i="7"/>
  <c r="G55" i="7"/>
  <c r="H55" i="7"/>
  <c r="I55" i="7"/>
  <c r="J55" i="7"/>
  <c r="K55" i="7"/>
  <c r="L55" i="7"/>
  <c r="M55" i="7"/>
  <c r="N55" i="7"/>
  <c r="C55" i="7"/>
  <c r="D55" i="6"/>
  <c r="E55" i="6"/>
  <c r="F55" i="6"/>
  <c r="G55" i="6"/>
  <c r="H55" i="6"/>
  <c r="I55" i="6"/>
  <c r="J55" i="6"/>
  <c r="K55" i="6"/>
  <c r="L55" i="6"/>
  <c r="M55" i="6"/>
  <c r="N55" i="6"/>
  <c r="C55" i="6"/>
  <c r="D55" i="5"/>
  <c r="E55" i="5"/>
  <c r="F55" i="5"/>
  <c r="G55" i="5"/>
  <c r="H55" i="5"/>
  <c r="I55" i="5"/>
  <c r="J55" i="5"/>
  <c r="K55" i="5"/>
  <c r="L55" i="5"/>
  <c r="M55" i="5"/>
  <c r="N55" i="5"/>
  <c r="C55" i="5"/>
  <c r="D58" i="13"/>
  <c r="E58" i="13"/>
  <c r="F58" i="13"/>
  <c r="G58" i="13"/>
  <c r="H58" i="13"/>
  <c r="I58" i="13"/>
  <c r="J58" i="13"/>
  <c r="K58" i="13"/>
  <c r="L58" i="13"/>
  <c r="M58" i="13"/>
  <c r="N58" i="13"/>
  <c r="C58" i="13"/>
  <c r="D56" i="13"/>
  <c r="E56" i="13"/>
  <c r="F56" i="13"/>
  <c r="G56" i="13"/>
  <c r="H56" i="13"/>
  <c r="I56" i="13"/>
  <c r="J56" i="13"/>
  <c r="K56" i="13"/>
  <c r="L56" i="13"/>
  <c r="M56" i="13"/>
  <c r="N56" i="13"/>
  <c r="C56" i="13"/>
  <c r="D55" i="12"/>
  <c r="E55" i="12"/>
  <c r="F55" i="12"/>
  <c r="G55" i="12"/>
  <c r="H55" i="12"/>
  <c r="I55" i="12"/>
  <c r="J55" i="12"/>
  <c r="K55" i="12"/>
  <c r="L55" i="12"/>
  <c r="M55" i="12"/>
  <c r="N55" i="12"/>
  <c r="C55" i="12"/>
  <c r="C66" i="12" s="1"/>
  <c r="O58" i="30"/>
  <c r="O56" i="30"/>
  <c r="O58" i="31"/>
  <c r="O56" i="31"/>
  <c r="O58" i="29"/>
  <c r="O56" i="29"/>
  <c r="O55" i="29" s="1"/>
  <c r="O58" i="28"/>
  <c r="O56" i="28"/>
  <c r="P55" i="28" s="1"/>
  <c r="O58" i="27"/>
  <c r="O56" i="27"/>
  <c r="O58" i="26"/>
  <c r="O56" i="26"/>
  <c r="O58" i="25"/>
  <c r="O56" i="25"/>
  <c r="O58" i="24"/>
  <c r="O56" i="24"/>
  <c r="O58" i="23"/>
  <c r="O56" i="23"/>
  <c r="O55" i="23" s="1"/>
  <c r="O58" i="21"/>
  <c r="O56" i="21"/>
  <c r="O58" i="54"/>
  <c r="O56" i="54"/>
  <c r="O55" i="54" s="1"/>
  <c r="O58" i="20"/>
  <c r="O56" i="20"/>
  <c r="O58" i="18"/>
  <c r="O56" i="18"/>
  <c r="O58" i="17"/>
  <c r="O56" i="17"/>
  <c r="O55" i="17" s="1"/>
  <c r="O56" i="16"/>
  <c r="O58" i="15"/>
  <c r="O56" i="15"/>
  <c r="O58" i="14"/>
  <c r="O56" i="14"/>
  <c r="O58" i="12"/>
  <c r="O56" i="12"/>
  <c r="O58" i="11"/>
  <c r="O56" i="11"/>
  <c r="O58" i="10"/>
  <c r="O56" i="10"/>
  <c r="O58" i="8"/>
  <c r="O56" i="8"/>
  <c r="O58" i="7"/>
  <c r="O56" i="7"/>
  <c r="O58" i="6"/>
  <c r="O56" i="6"/>
  <c r="O58" i="5"/>
  <c r="O56" i="5"/>
  <c r="O58" i="4"/>
  <c r="O56" i="4"/>
  <c r="O63" i="6"/>
  <c r="O66" i="6" s="1"/>
  <c r="O55" i="30" l="1"/>
  <c r="O16" i="32"/>
  <c r="O16" i="22"/>
  <c r="O16" i="19"/>
  <c r="E16" i="33"/>
  <c r="L16" i="33"/>
  <c r="O16" i="13"/>
  <c r="N16" i="33"/>
  <c r="K16" i="33"/>
  <c r="H16" i="33"/>
  <c r="I16" i="33"/>
  <c r="M16" i="33"/>
  <c r="F16" i="33"/>
  <c r="C6" i="40"/>
  <c r="D16" i="33"/>
  <c r="C16" i="33"/>
  <c r="P16" i="33"/>
  <c r="G16" i="33"/>
  <c r="J16" i="33"/>
  <c r="O16" i="9"/>
  <c r="L55" i="19"/>
  <c r="D55" i="19"/>
  <c r="N55" i="19"/>
  <c r="F55" i="19"/>
  <c r="E55" i="19"/>
  <c r="O55" i="10"/>
  <c r="C55" i="13"/>
  <c r="N55" i="9"/>
  <c r="G55" i="13"/>
  <c r="F55" i="13"/>
  <c r="F55" i="9"/>
  <c r="N55" i="13"/>
  <c r="G55" i="9"/>
  <c r="O55" i="26"/>
  <c r="M55" i="22"/>
  <c r="E55" i="22"/>
  <c r="C55" i="22"/>
  <c r="N55" i="22"/>
  <c r="F55" i="22"/>
  <c r="J55" i="19"/>
  <c r="C55" i="19"/>
  <c r="G55" i="19"/>
  <c r="K55" i="19"/>
  <c r="I55" i="19"/>
  <c r="H55" i="19"/>
  <c r="M55" i="13"/>
  <c r="K55" i="9"/>
  <c r="E55" i="13"/>
  <c r="L55" i="13"/>
  <c r="D55" i="13"/>
  <c r="J55" i="13"/>
  <c r="I55" i="13"/>
  <c r="H6" i="40"/>
  <c r="D6" i="40"/>
  <c r="K6" i="40"/>
  <c r="F6" i="40"/>
  <c r="I6" i="40"/>
  <c r="J6" i="40"/>
  <c r="L6" i="40"/>
  <c r="E6" i="40"/>
  <c r="O55" i="28"/>
  <c r="G6" i="40"/>
  <c r="M6" i="40"/>
  <c r="C5" i="40"/>
  <c r="B5" i="40"/>
  <c r="L55" i="22"/>
  <c r="O55" i="21"/>
  <c r="O55" i="20"/>
  <c r="O55" i="18"/>
  <c r="M55" i="9"/>
  <c r="O55" i="27"/>
  <c r="O55" i="11"/>
  <c r="O55" i="16"/>
  <c r="O55" i="24"/>
  <c r="O55" i="25"/>
  <c r="O55" i="31"/>
  <c r="O55" i="15"/>
  <c r="O55" i="14"/>
  <c r="O14" i="33"/>
  <c r="O17" i="33"/>
  <c r="O18" i="33"/>
  <c r="O55" i="12"/>
  <c r="L55" i="32"/>
  <c r="H55" i="32"/>
  <c r="D55" i="32"/>
  <c r="E55" i="32"/>
  <c r="G55" i="32"/>
  <c r="K55" i="32"/>
  <c r="O56" i="32"/>
  <c r="P56" i="32" s="1"/>
  <c r="C55" i="32"/>
  <c r="M55" i="32"/>
  <c r="I55" i="32"/>
  <c r="G55" i="22"/>
  <c r="O56" i="22"/>
  <c r="P56" i="22" s="1"/>
  <c r="O56" i="19"/>
  <c r="P56" i="19" s="1"/>
  <c r="M55" i="19"/>
  <c r="O58" i="19"/>
  <c r="P58" i="19" s="1"/>
  <c r="H55" i="13"/>
  <c r="K55" i="13"/>
  <c r="D56" i="33"/>
  <c r="D58" i="33"/>
  <c r="I56" i="33"/>
  <c r="E56" i="33"/>
  <c r="M58" i="33"/>
  <c r="I58" i="33"/>
  <c r="E58" i="33"/>
  <c r="L56" i="33"/>
  <c r="H58" i="33"/>
  <c r="C56" i="33"/>
  <c r="C58" i="33"/>
  <c r="K58" i="33"/>
  <c r="G58" i="33"/>
  <c r="H56" i="33"/>
  <c r="L58" i="33"/>
  <c r="N58" i="33"/>
  <c r="J58" i="33"/>
  <c r="F58" i="33"/>
  <c r="J55" i="9"/>
  <c r="N56" i="33"/>
  <c r="F56" i="33"/>
  <c r="J56" i="33"/>
  <c r="I55" i="9"/>
  <c r="K56" i="33"/>
  <c r="G56" i="33"/>
  <c r="E55" i="9"/>
  <c r="L55" i="9"/>
  <c r="H55" i="9"/>
  <c r="D55" i="9"/>
  <c r="M56" i="33"/>
  <c r="O56" i="9"/>
  <c r="O58" i="9"/>
  <c r="C55" i="9"/>
  <c r="O58" i="32"/>
  <c r="N55" i="32"/>
  <c r="J55" i="32"/>
  <c r="F55" i="32"/>
  <c r="O58" i="13"/>
  <c r="O56" i="13"/>
  <c r="O16" i="33" l="1"/>
  <c r="O55" i="32"/>
  <c r="P58" i="32"/>
  <c r="P58" i="33" s="1"/>
  <c r="P55" i="22"/>
  <c r="P56" i="33"/>
  <c r="G55" i="33"/>
  <c r="O55" i="22"/>
  <c r="O55" i="19"/>
  <c r="N55" i="33"/>
  <c r="K55" i="33"/>
  <c r="C55" i="33"/>
  <c r="O58" i="33"/>
  <c r="I55" i="33"/>
  <c r="F55" i="33"/>
  <c r="D55" i="33"/>
  <c r="O55" i="13"/>
  <c r="M55" i="33"/>
  <c r="L55" i="33"/>
  <c r="E55" i="33"/>
  <c r="J55" i="33"/>
  <c r="H55" i="33"/>
  <c r="O55" i="9"/>
  <c r="O56" i="33"/>
  <c r="P55" i="33" l="1"/>
  <c r="M6" i="43"/>
  <c r="I105" i="57" l="1"/>
  <c r="B151" i="39" l="1"/>
  <c r="H6" i="24" l="1"/>
  <c r="P59" i="8" l="1"/>
  <c r="P6" i="54" l="1"/>
  <c r="C89" i="57" l="1"/>
  <c r="C113" i="57" l="1"/>
  <c r="C12" i="9"/>
  <c r="C63" i="19"/>
  <c r="O5" i="30"/>
  <c r="E28" i="51" s="1"/>
  <c r="E25" i="8"/>
  <c r="E66" i="8" s="1"/>
  <c r="C4" i="9"/>
  <c r="O63" i="11"/>
  <c r="L6" i="43"/>
  <c r="C59" i="26"/>
  <c r="O68" i="25"/>
  <c r="D28" i="60" s="1"/>
  <c r="D28" i="57"/>
  <c r="D27" i="57"/>
  <c r="D26" i="57"/>
  <c r="D19" i="57"/>
  <c r="D15" i="57"/>
  <c r="D12" i="57"/>
  <c r="D11" i="57"/>
  <c r="D10" i="57"/>
  <c r="D9" i="57"/>
  <c r="V30" i="51"/>
  <c r="V29" i="51"/>
  <c r="V28" i="51"/>
  <c r="V27" i="51"/>
  <c r="V26" i="51"/>
  <c r="V25" i="51"/>
  <c r="V24" i="51"/>
  <c r="V23" i="51"/>
  <c r="V22" i="51"/>
  <c r="V21" i="51"/>
  <c r="V20" i="51"/>
  <c r="V19" i="51"/>
  <c r="V18" i="51"/>
  <c r="V17" i="51"/>
  <c r="V16" i="51"/>
  <c r="V15" i="51"/>
  <c r="V14" i="51"/>
  <c r="V13" i="51"/>
  <c r="V12" i="51"/>
  <c r="V11" i="51"/>
  <c r="V10" i="51"/>
  <c r="V9" i="51"/>
  <c r="V8" i="51"/>
  <c r="V7" i="51"/>
  <c r="V6" i="51"/>
  <c r="P64" i="19"/>
  <c r="P65" i="19"/>
  <c r="P8" i="19"/>
  <c r="P9" i="19"/>
  <c r="F30" i="51"/>
  <c r="P59" i="14"/>
  <c r="K6" i="43"/>
  <c r="P30" i="51"/>
  <c r="P29" i="51"/>
  <c r="P28" i="51"/>
  <c r="P27" i="51"/>
  <c r="P26" i="51"/>
  <c r="P25" i="51"/>
  <c r="P24" i="51"/>
  <c r="P23" i="51"/>
  <c r="P22" i="51"/>
  <c r="P21" i="51"/>
  <c r="P20" i="51"/>
  <c r="P19" i="51"/>
  <c r="P18" i="51"/>
  <c r="P17" i="51"/>
  <c r="P16" i="51"/>
  <c r="P15" i="51"/>
  <c r="P14" i="51"/>
  <c r="P13" i="51"/>
  <c r="P12" i="51"/>
  <c r="P11" i="51"/>
  <c r="P10" i="51"/>
  <c r="P9" i="51"/>
  <c r="P8" i="51"/>
  <c r="P7" i="51"/>
  <c r="P6" i="51"/>
  <c r="O5" i="4"/>
  <c r="I6" i="11"/>
  <c r="G59" i="23"/>
  <c r="F44" i="32"/>
  <c r="F6" i="11"/>
  <c r="F25" i="11"/>
  <c r="F36" i="32"/>
  <c r="F5" i="32"/>
  <c r="E46" i="13"/>
  <c r="E5" i="32"/>
  <c r="F25" i="6"/>
  <c r="D25" i="5"/>
  <c r="E25" i="5"/>
  <c r="F25" i="5"/>
  <c r="G25" i="5"/>
  <c r="H25" i="5"/>
  <c r="I25" i="5"/>
  <c r="J25" i="5"/>
  <c r="K25" i="5"/>
  <c r="L25" i="5"/>
  <c r="M25" i="5"/>
  <c r="N25" i="5"/>
  <c r="P25" i="5"/>
  <c r="L10" i="51" s="1"/>
  <c r="D25" i="6"/>
  <c r="E25" i="6"/>
  <c r="G25" i="6"/>
  <c r="H25" i="6"/>
  <c r="I25" i="6"/>
  <c r="J25" i="6"/>
  <c r="K25" i="6"/>
  <c r="L25" i="6"/>
  <c r="M25" i="6"/>
  <c r="N25" i="6"/>
  <c r="P25" i="6"/>
  <c r="L7" i="51" s="1"/>
  <c r="D25" i="7"/>
  <c r="E25" i="7"/>
  <c r="E66" i="7" s="1"/>
  <c r="F25" i="7"/>
  <c r="G25" i="7"/>
  <c r="H25" i="7"/>
  <c r="I25" i="7"/>
  <c r="J25" i="7"/>
  <c r="K25" i="7"/>
  <c r="L25" i="7"/>
  <c r="M25" i="7"/>
  <c r="N25" i="7"/>
  <c r="P25" i="7"/>
  <c r="D25" i="8"/>
  <c r="F25" i="8"/>
  <c r="G25" i="8"/>
  <c r="H25" i="8"/>
  <c r="I25" i="8"/>
  <c r="J25" i="8"/>
  <c r="K25" i="8"/>
  <c r="L25" i="8"/>
  <c r="M25" i="8"/>
  <c r="N25" i="8"/>
  <c r="P25" i="8"/>
  <c r="L9" i="51" s="1"/>
  <c r="D25" i="10"/>
  <c r="E25" i="10"/>
  <c r="F25" i="10"/>
  <c r="G25" i="10"/>
  <c r="H25" i="10"/>
  <c r="I25" i="10"/>
  <c r="J25" i="10"/>
  <c r="K25" i="10"/>
  <c r="L25" i="10"/>
  <c r="M25" i="10"/>
  <c r="N25" i="10"/>
  <c r="P25" i="10"/>
  <c r="E25" i="11"/>
  <c r="G25" i="11"/>
  <c r="H25" i="11"/>
  <c r="I25" i="11"/>
  <c r="J25" i="11"/>
  <c r="K25" i="11"/>
  <c r="L25" i="11"/>
  <c r="M25" i="11"/>
  <c r="N25" i="11"/>
  <c r="P25" i="11"/>
  <c r="D25" i="12"/>
  <c r="E25" i="12"/>
  <c r="F25" i="12"/>
  <c r="G25" i="12"/>
  <c r="H25" i="12"/>
  <c r="I25" i="12"/>
  <c r="J25" i="12"/>
  <c r="K25" i="12"/>
  <c r="L25" i="12"/>
  <c r="M25" i="12"/>
  <c r="N25" i="12"/>
  <c r="P25" i="12"/>
  <c r="D25" i="14"/>
  <c r="F25" i="14"/>
  <c r="G25" i="14"/>
  <c r="H25" i="14"/>
  <c r="I25" i="14"/>
  <c r="J25" i="14"/>
  <c r="K25" i="14"/>
  <c r="L25" i="14"/>
  <c r="M25" i="14"/>
  <c r="N25" i="14"/>
  <c r="P25" i="14"/>
  <c r="L14" i="51" s="1"/>
  <c r="D25" i="15"/>
  <c r="E25" i="15"/>
  <c r="F25" i="15"/>
  <c r="G25" i="15"/>
  <c r="H25" i="15"/>
  <c r="I25" i="15"/>
  <c r="J25" i="15"/>
  <c r="K25" i="15"/>
  <c r="L25" i="15"/>
  <c r="M25" i="15"/>
  <c r="N25" i="15"/>
  <c r="P25" i="15"/>
  <c r="L15" i="51" s="1"/>
  <c r="D25" i="16"/>
  <c r="E25" i="16"/>
  <c r="F25" i="16"/>
  <c r="G25" i="16"/>
  <c r="H25" i="16"/>
  <c r="I25" i="16"/>
  <c r="J25" i="16"/>
  <c r="K25" i="16"/>
  <c r="L25" i="16"/>
  <c r="M25" i="16"/>
  <c r="N25" i="16"/>
  <c r="P25" i="16"/>
  <c r="L18" i="51" s="1"/>
  <c r="D25" i="17"/>
  <c r="E25" i="17"/>
  <c r="F25" i="17"/>
  <c r="G25" i="17"/>
  <c r="H25" i="17"/>
  <c r="I25" i="17"/>
  <c r="J25" i="17"/>
  <c r="K25" i="17"/>
  <c r="L25" i="17"/>
  <c r="M25" i="17"/>
  <c r="N25" i="17"/>
  <c r="P25" i="17"/>
  <c r="L17" i="51" s="1"/>
  <c r="D25" i="18"/>
  <c r="E25" i="18"/>
  <c r="F25" i="18"/>
  <c r="G25" i="18"/>
  <c r="H25" i="18"/>
  <c r="I25" i="18"/>
  <c r="J25" i="18"/>
  <c r="K25" i="18"/>
  <c r="L25" i="18"/>
  <c r="M25" i="18"/>
  <c r="N25" i="18"/>
  <c r="P25" i="18"/>
  <c r="L16" i="51" s="1"/>
  <c r="D25" i="20"/>
  <c r="E25" i="20"/>
  <c r="F25" i="20"/>
  <c r="G25" i="20"/>
  <c r="H25" i="20"/>
  <c r="I25" i="20"/>
  <c r="J25" i="20"/>
  <c r="K25" i="20"/>
  <c r="L25" i="20"/>
  <c r="M25" i="20"/>
  <c r="N25" i="20"/>
  <c r="L19" i="51"/>
  <c r="D25" i="54"/>
  <c r="E25" i="54"/>
  <c r="F25" i="54"/>
  <c r="G25" i="54"/>
  <c r="H25" i="54"/>
  <c r="I25" i="54"/>
  <c r="J25" i="54"/>
  <c r="K25" i="54"/>
  <c r="L25" i="54"/>
  <c r="M25" i="54"/>
  <c r="N25" i="54"/>
  <c r="P25" i="54"/>
  <c r="D25" i="21"/>
  <c r="F25" i="21"/>
  <c r="G25" i="21"/>
  <c r="H25" i="21"/>
  <c r="I25" i="21"/>
  <c r="J25" i="21"/>
  <c r="K25" i="21"/>
  <c r="L25" i="21"/>
  <c r="M25" i="21"/>
  <c r="N25" i="21"/>
  <c r="P25" i="21"/>
  <c r="L21" i="51" s="1"/>
  <c r="D25" i="23"/>
  <c r="E25" i="23"/>
  <c r="F25" i="23"/>
  <c r="G25" i="23"/>
  <c r="H25" i="23"/>
  <c r="I25" i="23"/>
  <c r="J25" i="23"/>
  <c r="K25" i="23"/>
  <c r="L25" i="23"/>
  <c r="M25" i="23"/>
  <c r="N25" i="23"/>
  <c r="L23" i="51"/>
  <c r="E25" i="24"/>
  <c r="E66" i="24" s="1"/>
  <c r="F25" i="24"/>
  <c r="G25" i="24"/>
  <c r="H25" i="24"/>
  <c r="I25" i="24"/>
  <c r="J25" i="24"/>
  <c r="K25" i="24"/>
  <c r="L25" i="24"/>
  <c r="M25" i="24"/>
  <c r="N25" i="24"/>
  <c r="L24" i="51"/>
  <c r="D66" i="25"/>
  <c r="E25" i="25"/>
  <c r="F25" i="25"/>
  <c r="G25" i="25"/>
  <c r="H25" i="25"/>
  <c r="I25" i="25"/>
  <c r="K25" i="25"/>
  <c r="L25" i="25"/>
  <c r="M25" i="25"/>
  <c r="N25" i="25"/>
  <c r="P25" i="25"/>
  <c r="D66" i="26"/>
  <c r="E25" i="26"/>
  <c r="F25" i="26"/>
  <c r="G25" i="26"/>
  <c r="H25" i="26"/>
  <c r="I25" i="26"/>
  <c r="J25" i="26"/>
  <c r="K25" i="26"/>
  <c r="L25" i="26"/>
  <c r="M25" i="26"/>
  <c r="N25" i="26"/>
  <c r="P25" i="26"/>
  <c r="E25" i="27"/>
  <c r="F25" i="27"/>
  <c r="G25" i="27"/>
  <c r="H25" i="27"/>
  <c r="I25" i="27"/>
  <c r="J25" i="27"/>
  <c r="K25" i="27"/>
  <c r="L25" i="27"/>
  <c r="M25" i="27"/>
  <c r="N25" i="27"/>
  <c r="P25" i="27"/>
  <c r="L27" i="51" s="1"/>
  <c r="D25" i="28"/>
  <c r="E25" i="28"/>
  <c r="F25" i="28"/>
  <c r="G25" i="28"/>
  <c r="H25" i="28"/>
  <c r="I25" i="28"/>
  <c r="J25" i="28"/>
  <c r="K25" i="28"/>
  <c r="L25" i="28"/>
  <c r="M25" i="28"/>
  <c r="N25" i="28"/>
  <c r="P25" i="28"/>
  <c r="L22" i="51" s="1"/>
  <c r="E25" i="29"/>
  <c r="F25" i="29"/>
  <c r="G25" i="29"/>
  <c r="H25" i="29"/>
  <c r="I25" i="29"/>
  <c r="J25" i="29"/>
  <c r="K25" i="29"/>
  <c r="L25" i="29"/>
  <c r="M25" i="29"/>
  <c r="N25" i="29"/>
  <c r="P25" i="29"/>
  <c r="L29" i="51" s="1"/>
  <c r="D25" i="31"/>
  <c r="E25" i="31"/>
  <c r="F25" i="31"/>
  <c r="G25" i="31"/>
  <c r="H25" i="31"/>
  <c r="I25" i="31"/>
  <c r="J25" i="31"/>
  <c r="K25" i="31"/>
  <c r="L25" i="31"/>
  <c r="M25" i="31"/>
  <c r="N25" i="31"/>
  <c r="P25" i="31"/>
  <c r="L30" i="51" s="1"/>
  <c r="E25" i="30"/>
  <c r="F25" i="30"/>
  <c r="G25" i="30"/>
  <c r="H25" i="30"/>
  <c r="I25" i="30"/>
  <c r="J25" i="30"/>
  <c r="K25" i="30"/>
  <c r="L25" i="30"/>
  <c r="M25" i="30"/>
  <c r="N25" i="30"/>
  <c r="P25" i="30"/>
  <c r="L28" i="51" s="1"/>
  <c r="D25" i="4"/>
  <c r="E25" i="4"/>
  <c r="F25" i="4"/>
  <c r="G25" i="4"/>
  <c r="H25" i="4"/>
  <c r="I25" i="4"/>
  <c r="J25" i="4"/>
  <c r="K25" i="4"/>
  <c r="L25" i="4"/>
  <c r="M25" i="4"/>
  <c r="N25" i="4"/>
  <c r="P25" i="4"/>
  <c r="L6" i="51" s="1"/>
  <c r="C25" i="5"/>
  <c r="C25" i="6"/>
  <c r="C25" i="7"/>
  <c r="C25" i="8"/>
  <c r="C25" i="10"/>
  <c r="C25" i="11"/>
  <c r="C66" i="11" s="1"/>
  <c r="C25" i="12"/>
  <c r="C25" i="14"/>
  <c r="C25" i="15"/>
  <c r="C25" i="16"/>
  <c r="C25" i="17"/>
  <c r="C25" i="18"/>
  <c r="C25" i="20"/>
  <c r="C25" i="54"/>
  <c r="C25" i="21"/>
  <c r="C25" i="23"/>
  <c r="C25" i="24"/>
  <c r="C25" i="25"/>
  <c r="C25" i="26"/>
  <c r="C25" i="27"/>
  <c r="C25" i="28"/>
  <c r="C25" i="29"/>
  <c r="C25" i="31"/>
  <c r="C25" i="30"/>
  <c r="C25" i="4"/>
  <c r="H53" i="9"/>
  <c r="H52" i="9"/>
  <c r="H51" i="9"/>
  <c r="H54" i="9"/>
  <c r="E25" i="21"/>
  <c r="E25" i="14"/>
  <c r="D25" i="11"/>
  <c r="D66" i="11" s="1"/>
  <c r="M6" i="27"/>
  <c r="L38" i="57"/>
  <c r="J19" i="16"/>
  <c r="J30" i="57"/>
  <c r="H30" i="57"/>
  <c r="F29" i="57"/>
  <c r="D29" i="57"/>
  <c r="B29" i="57"/>
  <c r="G19" i="21"/>
  <c r="J6" i="43"/>
  <c r="C27" i="60"/>
  <c r="C21" i="60"/>
  <c r="C16" i="60"/>
  <c r="C7" i="60"/>
  <c r="C6" i="60"/>
  <c r="C15" i="60"/>
  <c r="P65" i="32"/>
  <c r="P6" i="30"/>
  <c r="F28" i="51" s="1"/>
  <c r="P6" i="27"/>
  <c r="F27" i="51" s="1"/>
  <c r="P19" i="24"/>
  <c r="P11" i="54"/>
  <c r="H20" i="51" s="1"/>
  <c r="F15" i="51"/>
  <c r="P59" i="15"/>
  <c r="R15" i="51" s="1"/>
  <c r="P11" i="4"/>
  <c r="P6" i="4"/>
  <c r="F6" i="51" s="1"/>
  <c r="M74" i="57"/>
  <c r="H74" i="57"/>
  <c r="C74" i="57"/>
  <c r="M59" i="57"/>
  <c r="H59" i="57"/>
  <c r="C59" i="57"/>
  <c r="L36" i="57"/>
  <c r="O12" i="10"/>
  <c r="G10" i="57" s="1"/>
  <c r="O60" i="23"/>
  <c r="O63" i="23"/>
  <c r="O68" i="11"/>
  <c r="D12" i="60" s="1"/>
  <c r="M21" i="9"/>
  <c r="M11" i="26"/>
  <c r="F4" i="43"/>
  <c r="F5" i="43"/>
  <c r="H5" i="43"/>
  <c r="H6" i="43" s="1"/>
  <c r="I5" i="43"/>
  <c r="C6" i="43"/>
  <c r="D6" i="43"/>
  <c r="E6" i="43"/>
  <c r="G6" i="43"/>
  <c r="C5" i="60"/>
  <c r="C8" i="60"/>
  <c r="C9" i="60"/>
  <c r="C11" i="60"/>
  <c r="C12" i="60"/>
  <c r="C17" i="60"/>
  <c r="C18" i="60"/>
  <c r="C19" i="60"/>
  <c r="C22" i="60"/>
  <c r="C23" i="60"/>
  <c r="C25" i="60"/>
  <c r="C26" i="60"/>
  <c r="C28" i="60"/>
  <c r="C29" i="60"/>
  <c r="C30" i="60"/>
  <c r="C31" i="60"/>
  <c r="C32" i="60"/>
  <c r="C33" i="60"/>
  <c r="B6" i="51"/>
  <c r="D6" i="51"/>
  <c r="X6" i="51"/>
  <c r="D7" i="51"/>
  <c r="F7" i="51"/>
  <c r="R7" i="51"/>
  <c r="X7" i="51"/>
  <c r="B8" i="51"/>
  <c r="D8" i="51"/>
  <c r="F8" i="51"/>
  <c r="R8" i="51"/>
  <c r="X8" i="51"/>
  <c r="B9" i="51"/>
  <c r="D9" i="51"/>
  <c r="R9" i="51"/>
  <c r="X9" i="51"/>
  <c r="D10" i="51"/>
  <c r="F10" i="51"/>
  <c r="H10" i="51"/>
  <c r="J10" i="51"/>
  <c r="R10" i="51"/>
  <c r="B11" i="51"/>
  <c r="D11" i="51"/>
  <c r="F11" i="51"/>
  <c r="R11" i="51"/>
  <c r="X11" i="51"/>
  <c r="B12" i="51"/>
  <c r="D12" i="51"/>
  <c r="R12" i="51"/>
  <c r="X12" i="51"/>
  <c r="B13" i="51"/>
  <c r="D13" i="51"/>
  <c r="R13" i="51"/>
  <c r="X13" i="51"/>
  <c r="B14" i="51"/>
  <c r="D14" i="51"/>
  <c r="R14" i="51"/>
  <c r="X14" i="51"/>
  <c r="B15" i="51"/>
  <c r="D15" i="51"/>
  <c r="X15" i="51"/>
  <c r="B16" i="51"/>
  <c r="D16" i="51"/>
  <c r="R16" i="51"/>
  <c r="X16" i="51"/>
  <c r="R17" i="51"/>
  <c r="X17" i="51"/>
  <c r="B18" i="51"/>
  <c r="D18" i="51"/>
  <c r="R18" i="51"/>
  <c r="X18" i="51"/>
  <c r="B19" i="51"/>
  <c r="D19" i="51"/>
  <c r="F19" i="51"/>
  <c r="R19" i="51"/>
  <c r="X19" i="51"/>
  <c r="B20" i="51"/>
  <c r="D20" i="51"/>
  <c r="F20" i="51"/>
  <c r="R20" i="51"/>
  <c r="X20" i="51"/>
  <c r="B21" i="51"/>
  <c r="D21" i="51"/>
  <c r="R21" i="51"/>
  <c r="X21" i="51"/>
  <c r="B22" i="51"/>
  <c r="D22" i="51"/>
  <c r="X22" i="51"/>
  <c r="B23" i="51"/>
  <c r="D23" i="51"/>
  <c r="X23" i="51"/>
  <c r="B24" i="51"/>
  <c r="D24" i="51"/>
  <c r="X24" i="51"/>
  <c r="B25" i="51"/>
  <c r="D25" i="51"/>
  <c r="F25" i="51"/>
  <c r="X25" i="51"/>
  <c r="B26" i="51"/>
  <c r="D26" i="51"/>
  <c r="F26" i="51"/>
  <c r="X26" i="51"/>
  <c r="B27" i="51"/>
  <c r="D27" i="51"/>
  <c r="R27" i="51"/>
  <c r="X27" i="51"/>
  <c r="B28" i="51"/>
  <c r="D28" i="51"/>
  <c r="X28" i="51"/>
  <c r="B29" i="51"/>
  <c r="D29" i="51"/>
  <c r="X29" i="51"/>
  <c r="B30" i="51"/>
  <c r="D30" i="51"/>
  <c r="X30" i="51"/>
  <c r="B5" i="57"/>
  <c r="D5" i="57"/>
  <c r="F5" i="57"/>
  <c r="D6" i="57"/>
  <c r="B7" i="57"/>
  <c r="D7" i="57"/>
  <c r="B8" i="57"/>
  <c r="D8" i="57"/>
  <c r="B10" i="57"/>
  <c r="F10" i="57"/>
  <c r="B11" i="57"/>
  <c r="F11" i="57"/>
  <c r="B12" i="57"/>
  <c r="F12" i="57"/>
  <c r="B13" i="57"/>
  <c r="D13" i="57"/>
  <c r="F13" i="57"/>
  <c r="B14" i="57"/>
  <c r="D14" i="57"/>
  <c r="F14" i="57"/>
  <c r="B15" i="57"/>
  <c r="F15" i="57"/>
  <c r="B16" i="57"/>
  <c r="D16" i="57"/>
  <c r="B17" i="57"/>
  <c r="D17" i="57"/>
  <c r="F17" i="57"/>
  <c r="B18" i="57"/>
  <c r="D18" i="57"/>
  <c r="F18" i="57"/>
  <c r="B19" i="57"/>
  <c r="F19" i="57"/>
  <c r="B20" i="57"/>
  <c r="D20" i="57"/>
  <c r="F20" i="57"/>
  <c r="B21" i="57"/>
  <c r="D21" i="57"/>
  <c r="B22" i="57"/>
  <c r="D22" i="57"/>
  <c r="F22" i="57"/>
  <c r="B23" i="57"/>
  <c r="D23" i="57"/>
  <c r="F23" i="57"/>
  <c r="B24" i="57"/>
  <c r="D24" i="57"/>
  <c r="F24" i="57"/>
  <c r="B25" i="57"/>
  <c r="D25" i="57"/>
  <c r="F25" i="57"/>
  <c r="B26" i="57"/>
  <c r="F26" i="57"/>
  <c r="B27" i="57"/>
  <c r="B28" i="57"/>
  <c r="C4" i="32"/>
  <c r="D4" i="32"/>
  <c r="J4" i="32"/>
  <c r="N4" i="32"/>
  <c r="P4" i="32"/>
  <c r="C5" i="32"/>
  <c r="G5" i="32"/>
  <c r="H5" i="32"/>
  <c r="I5" i="32"/>
  <c r="J5" i="32"/>
  <c r="K5" i="32"/>
  <c r="L5" i="32"/>
  <c r="M5" i="32"/>
  <c r="N5" i="32"/>
  <c r="P5" i="32"/>
  <c r="C7" i="32"/>
  <c r="F7" i="32"/>
  <c r="G7" i="32"/>
  <c r="I7" i="32"/>
  <c r="J7" i="32"/>
  <c r="K7" i="32"/>
  <c r="L7" i="32"/>
  <c r="M7" i="32"/>
  <c r="N7" i="32"/>
  <c r="C8" i="32"/>
  <c r="D8" i="32"/>
  <c r="E8" i="32"/>
  <c r="F8" i="32"/>
  <c r="G8" i="32"/>
  <c r="H8" i="32"/>
  <c r="I8" i="32"/>
  <c r="J8" i="32"/>
  <c r="K8" i="32"/>
  <c r="L8" i="32"/>
  <c r="M8" i="32"/>
  <c r="N8" i="32"/>
  <c r="P8" i="32"/>
  <c r="C9" i="32"/>
  <c r="D9" i="32"/>
  <c r="E9" i="32"/>
  <c r="F9" i="32"/>
  <c r="G9" i="32"/>
  <c r="H9" i="32"/>
  <c r="I9" i="32"/>
  <c r="J9" i="32"/>
  <c r="K9" i="32"/>
  <c r="L9" i="32"/>
  <c r="M9" i="32"/>
  <c r="N9" i="32"/>
  <c r="P9" i="32"/>
  <c r="C10" i="32"/>
  <c r="D10" i="32"/>
  <c r="E10" i="32"/>
  <c r="F10" i="32"/>
  <c r="G10" i="32"/>
  <c r="H10" i="32"/>
  <c r="I10" i="32"/>
  <c r="J10" i="32"/>
  <c r="K10" i="32"/>
  <c r="L10" i="32"/>
  <c r="M10" i="32"/>
  <c r="N10" i="32"/>
  <c r="P10" i="32"/>
  <c r="C12" i="32"/>
  <c r="D12" i="32"/>
  <c r="F12" i="32"/>
  <c r="J12" i="32"/>
  <c r="N12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P13" i="32"/>
  <c r="C15" i="32"/>
  <c r="D15" i="32"/>
  <c r="E15" i="32"/>
  <c r="F15" i="32"/>
  <c r="G15" i="32"/>
  <c r="H15" i="32"/>
  <c r="I15" i="32"/>
  <c r="J15" i="32"/>
  <c r="K15" i="32"/>
  <c r="L15" i="32"/>
  <c r="M15" i="32"/>
  <c r="N15" i="32"/>
  <c r="P15" i="32"/>
  <c r="C20" i="32"/>
  <c r="D20" i="32"/>
  <c r="E20" i="32"/>
  <c r="F20" i="32"/>
  <c r="G20" i="32"/>
  <c r="H20" i="32"/>
  <c r="I20" i="32"/>
  <c r="J20" i="32"/>
  <c r="K20" i="32"/>
  <c r="L20" i="32"/>
  <c r="M20" i="32"/>
  <c r="N20" i="32"/>
  <c r="P20" i="32"/>
  <c r="C21" i="32"/>
  <c r="D21" i="32"/>
  <c r="E21" i="32"/>
  <c r="F21" i="32"/>
  <c r="G21" i="32"/>
  <c r="H21" i="32"/>
  <c r="I21" i="32"/>
  <c r="J21" i="32"/>
  <c r="K21" i="32"/>
  <c r="M21" i="32"/>
  <c r="N21" i="32"/>
  <c r="P21" i="32"/>
  <c r="C22" i="32"/>
  <c r="E22" i="32"/>
  <c r="F22" i="32"/>
  <c r="G22" i="32"/>
  <c r="H22" i="32"/>
  <c r="I22" i="32"/>
  <c r="J22" i="32"/>
  <c r="M22" i="32"/>
  <c r="N22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P23" i="32"/>
  <c r="C24" i="32"/>
  <c r="D24" i="32"/>
  <c r="E24" i="32"/>
  <c r="F24" i="32"/>
  <c r="G24" i="32"/>
  <c r="H24" i="32"/>
  <c r="I24" i="32"/>
  <c r="J24" i="32"/>
  <c r="K24" i="32"/>
  <c r="L24" i="32"/>
  <c r="M24" i="32"/>
  <c r="N24" i="32"/>
  <c r="P24" i="32"/>
  <c r="C26" i="32"/>
  <c r="D26" i="32"/>
  <c r="E26" i="32"/>
  <c r="F26" i="32"/>
  <c r="G26" i="32"/>
  <c r="H26" i="32"/>
  <c r="I26" i="32"/>
  <c r="J26" i="32"/>
  <c r="K26" i="32"/>
  <c r="L26" i="32"/>
  <c r="M26" i="32"/>
  <c r="N26" i="32"/>
  <c r="P26" i="32"/>
  <c r="C27" i="32"/>
  <c r="D27" i="32"/>
  <c r="E27" i="32"/>
  <c r="G27" i="32"/>
  <c r="H27" i="32"/>
  <c r="I27" i="32"/>
  <c r="J27" i="32"/>
  <c r="K27" i="32"/>
  <c r="L27" i="32"/>
  <c r="M27" i="32"/>
  <c r="N27" i="32"/>
  <c r="P27" i="32"/>
  <c r="C28" i="32"/>
  <c r="D28" i="32"/>
  <c r="E28" i="32"/>
  <c r="F28" i="32"/>
  <c r="G28" i="32"/>
  <c r="H28" i="32"/>
  <c r="I28" i="32"/>
  <c r="J28" i="32"/>
  <c r="K28" i="32"/>
  <c r="L28" i="32"/>
  <c r="M28" i="32"/>
  <c r="N28" i="32"/>
  <c r="P28" i="32"/>
  <c r="C29" i="32"/>
  <c r="D29" i="32"/>
  <c r="E29" i="32"/>
  <c r="F29" i="32"/>
  <c r="G29" i="32"/>
  <c r="H29" i="32"/>
  <c r="I29" i="32"/>
  <c r="J29" i="32"/>
  <c r="K29" i="32"/>
  <c r="L29" i="32"/>
  <c r="M29" i="32"/>
  <c r="N29" i="32"/>
  <c r="P29" i="32"/>
  <c r="C30" i="32"/>
  <c r="D30" i="32"/>
  <c r="E30" i="32"/>
  <c r="F30" i="32"/>
  <c r="G30" i="32"/>
  <c r="H30" i="32"/>
  <c r="I30" i="32"/>
  <c r="J30" i="32"/>
  <c r="K30" i="32"/>
  <c r="L30" i="32"/>
  <c r="M30" i="32"/>
  <c r="N30" i="32"/>
  <c r="P30" i="32"/>
  <c r="C31" i="32"/>
  <c r="D31" i="32"/>
  <c r="E31" i="32"/>
  <c r="F31" i="32"/>
  <c r="G31" i="32"/>
  <c r="H31" i="32"/>
  <c r="I31" i="32"/>
  <c r="J31" i="32"/>
  <c r="K31" i="32"/>
  <c r="L31" i="32"/>
  <c r="M31" i="32"/>
  <c r="N31" i="32"/>
  <c r="P31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P32" i="32"/>
  <c r="C33" i="32"/>
  <c r="F33" i="32"/>
  <c r="G33" i="32"/>
  <c r="H33" i="32"/>
  <c r="I33" i="32"/>
  <c r="J33" i="32"/>
  <c r="L33" i="32"/>
  <c r="M33" i="32"/>
  <c r="N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P34" i="32"/>
  <c r="C35" i="32"/>
  <c r="D35" i="32"/>
  <c r="E35" i="32"/>
  <c r="F35" i="32"/>
  <c r="G35" i="32"/>
  <c r="H35" i="32"/>
  <c r="I35" i="32"/>
  <c r="J35" i="32"/>
  <c r="K35" i="32"/>
  <c r="L35" i="32"/>
  <c r="M35" i="32"/>
  <c r="N35" i="32"/>
  <c r="P35" i="32"/>
  <c r="C36" i="32"/>
  <c r="D36" i="32"/>
  <c r="E36" i="32"/>
  <c r="G36" i="32"/>
  <c r="H36" i="32"/>
  <c r="I36" i="32"/>
  <c r="J36" i="32"/>
  <c r="K36" i="32"/>
  <c r="L36" i="32"/>
  <c r="M36" i="32"/>
  <c r="N36" i="32"/>
  <c r="P36" i="32"/>
  <c r="C37" i="32"/>
  <c r="D37" i="32"/>
  <c r="E37" i="32"/>
  <c r="F37" i="32"/>
  <c r="G37" i="32"/>
  <c r="H37" i="32"/>
  <c r="I37" i="32"/>
  <c r="J37" i="32"/>
  <c r="K37" i="32"/>
  <c r="L37" i="32"/>
  <c r="M37" i="32"/>
  <c r="N37" i="32"/>
  <c r="P37" i="32"/>
  <c r="C38" i="32"/>
  <c r="D38" i="32"/>
  <c r="E38" i="32"/>
  <c r="F38" i="32"/>
  <c r="G38" i="32"/>
  <c r="H38" i="32"/>
  <c r="I38" i="32"/>
  <c r="J38" i="32"/>
  <c r="K38" i="32"/>
  <c r="L38" i="32"/>
  <c r="M38" i="32"/>
  <c r="N38" i="32"/>
  <c r="P38" i="32"/>
  <c r="C39" i="32"/>
  <c r="D39" i="32"/>
  <c r="E39" i="32"/>
  <c r="F39" i="32"/>
  <c r="G39" i="32"/>
  <c r="H39" i="32"/>
  <c r="I39" i="32"/>
  <c r="J39" i="32"/>
  <c r="K39" i="32"/>
  <c r="L39" i="32"/>
  <c r="M39" i="32"/>
  <c r="N39" i="32"/>
  <c r="P39" i="32"/>
  <c r="C40" i="32"/>
  <c r="D40" i="32"/>
  <c r="E40" i="32"/>
  <c r="F40" i="32"/>
  <c r="G40" i="32"/>
  <c r="H40" i="32"/>
  <c r="I40" i="32"/>
  <c r="J40" i="32"/>
  <c r="K40" i="32"/>
  <c r="L40" i="32"/>
  <c r="M40" i="32"/>
  <c r="N40" i="32"/>
  <c r="P40" i="32"/>
  <c r="C41" i="32"/>
  <c r="D41" i="32"/>
  <c r="E41" i="32"/>
  <c r="F41" i="32"/>
  <c r="G41" i="32"/>
  <c r="H41" i="32"/>
  <c r="I41" i="32"/>
  <c r="J41" i="32"/>
  <c r="K41" i="32"/>
  <c r="L41" i="32"/>
  <c r="M41" i="32"/>
  <c r="N41" i="32"/>
  <c r="P41" i="32"/>
  <c r="C42" i="32"/>
  <c r="D42" i="32"/>
  <c r="E42" i="32"/>
  <c r="F42" i="32"/>
  <c r="G42" i="32"/>
  <c r="H42" i="32"/>
  <c r="I42" i="32"/>
  <c r="J42" i="32"/>
  <c r="K42" i="32"/>
  <c r="L42" i="32"/>
  <c r="M42" i="32"/>
  <c r="N42" i="32"/>
  <c r="P42" i="32"/>
  <c r="C43" i="32"/>
  <c r="D43" i="32"/>
  <c r="E43" i="32"/>
  <c r="F43" i="32"/>
  <c r="G43" i="32"/>
  <c r="H43" i="32"/>
  <c r="I43" i="32"/>
  <c r="J43" i="32"/>
  <c r="K43" i="32"/>
  <c r="L43" i="32"/>
  <c r="M43" i="32"/>
  <c r="N43" i="32"/>
  <c r="P43" i="32"/>
  <c r="C44" i="32"/>
  <c r="D44" i="32"/>
  <c r="E44" i="32"/>
  <c r="G44" i="32"/>
  <c r="H44" i="32"/>
  <c r="I44" i="32"/>
  <c r="J44" i="32"/>
  <c r="K44" i="32"/>
  <c r="L44" i="32"/>
  <c r="M44" i="32"/>
  <c r="N44" i="32"/>
  <c r="P44" i="32"/>
  <c r="C45" i="32"/>
  <c r="D45" i="32"/>
  <c r="E45" i="32"/>
  <c r="F45" i="32"/>
  <c r="G45" i="32"/>
  <c r="H45" i="32"/>
  <c r="I45" i="32"/>
  <c r="J45" i="32"/>
  <c r="K45" i="32"/>
  <c r="L45" i="32"/>
  <c r="M45" i="32"/>
  <c r="N45" i="32"/>
  <c r="P45" i="32"/>
  <c r="C46" i="32"/>
  <c r="D46" i="32"/>
  <c r="E46" i="32"/>
  <c r="F46" i="32"/>
  <c r="G46" i="32"/>
  <c r="H46" i="32"/>
  <c r="I46" i="32"/>
  <c r="J46" i="32"/>
  <c r="K46" i="32"/>
  <c r="L46" i="32"/>
  <c r="M46" i="32"/>
  <c r="N46" i="32"/>
  <c r="P46" i="32"/>
  <c r="C47" i="32"/>
  <c r="D47" i="32"/>
  <c r="E47" i="32"/>
  <c r="F47" i="32"/>
  <c r="G47" i="32"/>
  <c r="H47" i="32"/>
  <c r="I47" i="32"/>
  <c r="J47" i="32"/>
  <c r="K47" i="32"/>
  <c r="L47" i="32"/>
  <c r="M47" i="32"/>
  <c r="N47" i="32"/>
  <c r="P47" i="32"/>
  <c r="C48" i="32"/>
  <c r="D48" i="32"/>
  <c r="E48" i="32"/>
  <c r="F48" i="32"/>
  <c r="G48" i="32"/>
  <c r="H48" i="32"/>
  <c r="I48" i="32"/>
  <c r="J48" i="32"/>
  <c r="K48" i="32"/>
  <c r="L48" i="32"/>
  <c r="M48" i="32"/>
  <c r="N48" i="32"/>
  <c r="P48" i="32"/>
  <c r="C49" i="32"/>
  <c r="D49" i="32"/>
  <c r="E49" i="32"/>
  <c r="F49" i="32"/>
  <c r="G49" i="32"/>
  <c r="H49" i="32"/>
  <c r="I49" i="32"/>
  <c r="J49" i="32"/>
  <c r="K49" i="32"/>
  <c r="L49" i="32"/>
  <c r="M49" i="32"/>
  <c r="N49" i="32"/>
  <c r="P49" i="32"/>
  <c r="C50" i="32"/>
  <c r="D50" i="32"/>
  <c r="E50" i="32"/>
  <c r="F50" i="32"/>
  <c r="G50" i="32"/>
  <c r="H50" i="32"/>
  <c r="I50" i="32"/>
  <c r="J50" i="32"/>
  <c r="K50" i="32"/>
  <c r="L50" i="32"/>
  <c r="M50" i="32"/>
  <c r="N50" i="32"/>
  <c r="P50" i="32"/>
  <c r="C51" i="32"/>
  <c r="D51" i="32"/>
  <c r="E51" i="32"/>
  <c r="F51" i="32"/>
  <c r="G51" i="32"/>
  <c r="H51" i="32"/>
  <c r="I51" i="32"/>
  <c r="J51" i="32"/>
  <c r="K51" i="32"/>
  <c r="L51" i="32"/>
  <c r="M51" i="32"/>
  <c r="N51" i="32"/>
  <c r="P51" i="32"/>
  <c r="C52" i="32"/>
  <c r="D52" i="32"/>
  <c r="E52" i="32"/>
  <c r="F52" i="32"/>
  <c r="G52" i="32"/>
  <c r="H52" i="32"/>
  <c r="I52" i="32"/>
  <c r="J52" i="32"/>
  <c r="K52" i="32"/>
  <c r="L52" i="32"/>
  <c r="M52" i="32"/>
  <c r="N52" i="32"/>
  <c r="P52" i="32"/>
  <c r="C53" i="32"/>
  <c r="D53" i="32"/>
  <c r="E53" i="32"/>
  <c r="F53" i="32"/>
  <c r="G53" i="32"/>
  <c r="H53" i="32"/>
  <c r="I53" i="32"/>
  <c r="J53" i="32"/>
  <c r="K53" i="32"/>
  <c r="L53" i="32"/>
  <c r="M53" i="32"/>
  <c r="N53" i="32"/>
  <c r="P53" i="32"/>
  <c r="C54" i="32"/>
  <c r="D54" i="32"/>
  <c r="E54" i="32"/>
  <c r="F54" i="32"/>
  <c r="G54" i="32"/>
  <c r="H54" i="32"/>
  <c r="I54" i="32"/>
  <c r="J54" i="32"/>
  <c r="K54" i="32"/>
  <c r="L54" i="32"/>
  <c r="M54" i="32"/>
  <c r="N54" i="32"/>
  <c r="P54" i="32"/>
  <c r="P55" i="32"/>
  <c r="C60" i="32"/>
  <c r="D60" i="32"/>
  <c r="E60" i="32"/>
  <c r="F60" i="32"/>
  <c r="H60" i="32"/>
  <c r="I60" i="32"/>
  <c r="J60" i="32"/>
  <c r="K60" i="32"/>
  <c r="L60" i="32"/>
  <c r="M60" i="32"/>
  <c r="N60" i="32"/>
  <c r="P60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P61" i="32"/>
  <c r="E63" i="32"/>
  <c r="F63" i="32"/>
  <c r="G63" i="32"/>
  <c r="H63" i="32"/>
  <c r="I63" i="32"/>
  <c r="J63" i="32"/>
  <c r="K63" i="32"/>
  <c r="M63" i="32"/>
  <c r="N63" i="32"/>
  <c r="P63" i="32"/>
  <c r="C64" i="32"/>
  <c r="D64" i="32"/>
  <c r="E64" i="32"/>
  <c r="F64" i="32"/>
  <c r="G64" i="32"/>
  <c r="H64" i="32"/>
  <c r="I64" i="32"/>
  <c r="J64" i="32"/>
  <c r="K64" i="32"/>
  <c r="L64" i="32"/>
  <c r="M64" i="32"/>
  <c r="N64" i="32"/>
  <c r="C65" i="32"/>
  <c r="D65" i="32"/>
  <c r="E65" i="32"/>
  <c r="F65" i="32"/>
  <c r="G65" i="32"/>
  <c r="H65" i="32"/>
  <c r="I65" i="32"/>
  <c r="J65" i="32"/>
  <c r="K65" i="32"/>
  <c r="L65" i="32"/>
  <c r="M65" i="32"/>
  <c r="N65" i="32"/>
  <c r="C67" i="32"/>
  <c r="D67" i="32"/>
  <c r="E67" i="32"/>
  <c r="F67" i="32"/>
  <c r="G67" i="32"/>
  <c r="H67" i="32"/>
  <c r="I67" i="32"/>
  <c r="J67" i="32"/>
  <c r="K67" i="32"/>
  <c r="L67" i="32"/>
  <c r="M67" i="32"/>
  <c r="N67" i="32"/>
  <c r="P67" i="32"/>
  <c r="C68" i="32"/>
  <c r="E68" i="32"/>
  <c r="F68" i="32"/>
  <c r="G68" i="32"/>
  <c r="H68" i="32"/>
  <c r="I68" i="32"/>
  <c r="J68" i="32"/>
  <c r="K68" i="32"/>
  <c r="L68" i="32"/>
  <c r="M68" i="32"/>
  <c r="N68" i="32"/>
  <c r="P68" i="32"/>
  <c r="O4" i="30"/>
  <c r="Q4" i="30" s="1"/>
  <c r="C6" i="30"/>
  <c r="D6" i="30"/>
  <c r="E6" i="30"/>
  <c r="F6" i="30"/>
  <c r="G6" i="30"/>
  <c r="I6" i="30"/>
  <c r="J6" i="30"/>
  <c r="K6" i="30"/>
  <c r="L6" i="30"/>
  <c r="M6" i="30"/>
  <c r="N6" i="30"/>
  <c r="O7" i="30"/>
  <c r="O8" i="30"/>
  <c r="O9" i="30"/>
  <c r="O10" i="30"/>
  <c r="C11" i="30"/>
  <c r="D11" i="30"/>
  <c r="E11" i="30"/>
  <c r="F11" i="30"/>
  <c r="G11" i="30"/>
  <c r="H11" i="30"/>
  <c r="I11" i="30"/>
  <c r="J11" i="30"/>
  <c r="K11" i="30"/>
  <c r="L11" i="30"/>
  <c r="N11" i="30"/>
  <c r="P11" i="30"/>
  <c r="O12" i="30"/>
  <c r="O13" i="30"/>
  <c r="O15" i="30"/>
  <c r="N28" i="51"/>
  <c r="C19" i="30"/>
  <c r="C66" i="30" s="1"/>
  <c r="D19" i="30"/>
  <c r="D66" i="30" s="1"/>
  <c r="E19" i="30"/>
  <c r="F19" i="30"/>
  <c r="G19" i="30"/>
  <c r="H19" i="30"/>
  <c r="I19" i="30"/>
  <c r="J19" i="30"/>
  <c r="K19" i="30"/>
  <c r="L19" i="30"/>
  <c r="M19" i="30"/>
  <c r="N19" i="30"/>
  <c r="P19" i="30"/>
  <c r="J28" i="51" s="1"/>
  <c r="O20" i="30"/>
  <c r="F25" i="39" s="1"/>
  <c r="O21" i="30"/>
  <c r="E26" i="57" s="1"/>
  <c r="O22" i="30"/>
  <c r="O23" i="30"/>
  <c r="O24" i="30"/>
  <c r="O26" i="30"/>
  <c r="F27" i="32"/>
  <c r="O29" i="30"/>
  <c r="O30" i="30"/>
  <c r="O31" i="30"/>
  <c r="O32" i="30"/>
  <c r="E25" i="39" s="1"/>
  <c r="O33" i="30"/>
  <c r="O34" i="30"/>
  <c r="O35" i="30"/>
  <c r="O36" i="30"/>
  <c r="O37" i="30"/>
  <c r="O38" i="30"/>
  <c r="O39" i="30"/>
  <c r="O40" i="30"/>
  <c r="O41" i="30"/>
  <c r="O42" i="30"/>
  <c r="O43" i="30"/>
  <c r="O44" i="30"/>
  <c r="O45" i="30"/>
  <c r="O46" i="30"/>
  <c r="O47" i="30"/>
  <c r="O48" i="30"/>
  <c r="K26" i="57" s="1"/>
  <c r="O49" i="30"/>
  <c r="M26" i="57" s="1"/>
  <c r="O50" i="30"/>
  <c r="O51" i="30"/>
  <c r="O52" i="30"/>
  <c r="O53" i="30"/>
  <c r="O54" i="30"/>
  <c r="Q28" i="51"/>
  <c r="C59" i="30"/>
  <c r="D59" i="30"/>
  <c r="E59" i="30"/>
  <c r="F59" i="30"/>
  <c r="G59" i="30"/>
  <c r="H59" i="30"/>
  <c r="I59" i="30"/>
  <c r="J59" i="30"/>
  <c r="K59" i="30"/>
  <c r="L59" i="30"/>
  <c r="M59" i="30"/>
  <c r="N59" i="30"/>
  <c r="P59" i="30"/>
  <c r="R28" i="51" s="1"/>
  <c r="O60" i="30"/>
  <c r="O61" i="30"/>
  <c r="O64" i="30"/>
  <c r="I26" i="57" s="1"/>
  <c r="O65" i="30"/>
  <c r="W28" i="51" s="1"/>
  <c r="O67" i="30"/>
  <c r="O68" i="30"/>
  <c r="D31" i="60" s="1"/>
  <c r="I4" i="32"/>
  <c r="O5" i="31"/>
  <c r="E30" i="51" s="1"/>
  <c r="C6" i="31"/>
  <c r="D6" i="31"/>
  <c r="E6" i="31"/>
  <c r="F6" i="31"/>
  <c r="G6" i="31"/>
  <c r="H6" i="31"/>
  <c r="I6" i="31"/>
  <c r="J6" i="31"/>
  <c r="K6" i="31"/>
  <c r="L6" i="31"/>
  <c r="M6" i="31"/>
  <c r="N6" i="31"/>
  <c r="O7" i="31"/>
  <c r="O8" i="31"/>
  <c r="O9" i="31"/>
  <c r="O10" i="31"/>
  <c r="C11" i="31"/>
  <c r="D11" i="31"/>
  <c r="E11" i="31"/>
  <c r="F11" i="31"/>
  <c r="G11" i="31"/>
  <c r="H11" i="31"/>
  <c r="J11" i="31"/>
  <c r="K11" i="31"/>
  <c r="L11" i="31"/>
  <c r="N11" i="31"/>
  <c r="I12" i="32"/>
  <c r="M11" i="31"/>
  <c r="F28" i="57"/>
  <c r="O13" i="31"/>
  <c r="O15" i="31"/>
  <c r="N30" i="51"/>
  <c r="C19" i="31"/>
  <c r="C66" i="31" s="1"/>
  <c r="D19" i="31"/>
  <c r="D66" i="31" s="1"/>
  <c r="E19" i="31"/>
  <c r="F19" i="31"/>
  <c r="G19" i="31"/>
  <c r="H19" i="31"/>
  <c r="I19" i="31"/>
  <c r="J19" i="31"/>
  <c r="K19" i="31"/>
  <c r="L19" i="31"/>
  <c r="M19" i="31"/>
  <c r="N19" i="31"/>
  <c r="P19" i="31"/>
  <c r="J30" i="51" s="1"/>
  <c r="O20" i="31"/>
  <c r="F27" i="39" s="1"/>
  <c r="O21" i="31"/>
  <c r="E28" i="57" s="1"/>
  <c r="O22" i="31"/>
  <c r="O23" i="31"/>
  <c r="O24" i="31"/>
  <c r="O26" i="31"/>
  <c r="O27" i="31"/>
  <c r="O28" i="31"/>
  <c r="O29" i="31"/>
  <c r="O30" i="31"/>
  <c r="O31" i="31"/>
  <c r="O32" i="31"/>
  <c r="E27" i="39" s="1"/>
  <c r="O34" i="31"/>
  <c r="O35" i="31"/>
  <c r="O36" i="31"/>
  <c r="O37" i="31"/>
  <c r="O38" i="31"/>
  <c r="O39" i="31"/>
  <c r="O40" i="31"/>
  <c r="O41" i="31"/>
  <c r="O42" i="31"/>
  <c r="O43" i="31"/>
  <c r="O44" i="31"/>
  <c r="O45" i="31"/>
  <c r="O46" i="31"/>
  <c r="O47" i="31"/>
  <c r="O48" i="31"/>
  <c r="K28" i="57" s="1"/>
  <c r="O49" i="31"/>
  <c r="M28" i="57" s="1"/>
  <c r="O50" i="31"/>
  <c r="O51" i="31"/>
  <c r="O52" i="31"/>
  <c r="O53" i="31"/>
  <c r="O54" i="31"/>
  <c r="Q30" i="51"/>
  <c r="C59" i="31"/>
  <c r="D59" i="31"/>
  <c r="E59" i="31"/>
  <c r="F59" i="31"/>
  <c r="G59" i="31"/>
  <c r="H59" i="31"/>
  <c r="I59" i="31"/>
  <c r="J59" i="31"/>
  <c r="K59" i="31"/>
  <c r="L59" i="31"/>
  <c r="M59" i="31"/>
  <c r="N59" i="31"/>
  <c r="P59" i="31"/>
  <c r="R30" i="51" s="1"/>
  <c r="O60" i="31"/>
  <c r="O61" i="31"/>
  <c r="O63" i="31"/>
  <c r="Y30" i="51" s="1"/>
  <c r="O64" i="31"/>
  <c r="I28" i="57" s="1"/>
  <c r="O65" i="31"/>
  <c r="W30" i="51" s="1"/>
  <c r="O67" i="31"/>
  <c r="O68" i="31"/>
  <c r="D33" i="60" s="1"/>
  <c r="O4" i="29"/>
  <c r="C29" i="51" s="1"/>
  <c r="O5" i="29"/>
  <c r="E29" i="51" s="1"/>
  <c r="C6" i="29"/>
  <c r="D6" i="29"/>
  <c r="E6" i="29"/>
  <c r="F6" i="29"/>
  <c r="G6" i="29"/>
  <c r="I6" i="29"/>
  <c r="J6" i="29"/>
  <c r="K6" i="29"/>
  <c r="L6" i="29"/>
  <c r="M6" i="29"/>
  <c r="N6" i="29"/>
  <c r="O7" i="29"/>
  <c r="F29" i="51"/>
  <c r="O8" i="29"/>
  <c r="O9" i="29"/>
  <c r="O10" i="29"/>
  <c r="C11" i="29"/>
  <c r="D11" i="29"/>
  <c r="E11" i="29"/>
  <c r="F11" i="29"/>
  <c r="H11" i="29"/>
  <c r="I11" i="29"/>
  <c r="J11" i="29"/>
  <c r="K11" i="29"/>
  <c r="L11" i="29"/>
  <c r="M11" i="29"/>
  <c r="N11" i="29"/>
  <c r="O13" i="29"/>
  <c r="O15" i="29"/>
  <c r="N29" i="51"/>
  <c r="C19" i="29"/>
  <c r="C66" i="29" s="1"/>
  <c r="D19" i="29"/>
  <c r="D66" i="29" s="1"/>
  <c r="E19" i="29"/>
  <c r="F19" i="29"/>
  <c r="G19" i="29"/>
  <c r="H19" i="29"/>
  <c r="I19" i="29"/>
  <c r="J19" i="29"/>
  <c r="K19" i="29"/>
  <c r="L19" i="29"/>
  <c r="M19" i="29"/>
  <c r="N19" i="29"/>
  <c r="P19" i="29"/>
  <c r="J29" i="51" s="1"/>
  <c r="O20" i="29"/>
  <c r="F26" i="39" s="1"/>
  <c r="O21" i="29"/>
  <c r="E27" i="57" s="1"/>
  <c r="O22" i="29"/>
  <c r="O23" i="29"/>
  <c r="O24" i="29"/>
  <c r="O26" i="29"/>
  <c r="O27" i="29"/>
  <c r="O29" i="29"/>
  <c r="O30" i="29"/>
  <c r="O31" i="29"/>
  <c r="O32" i="29"/>
  <c r="E26" i="39" s="1"/>
  <c r="O33" i="29"/>
  <c r="O34" i="29"/>
  <c r="O35" i="29"/>
  <c r="O36" i="29"/>
  <c r="O37" i="29"/>
  <c r="O38" i="29"/>
  <c r="O39" i="29"/>
  <c r="O40" i="29"/>
  <c r="O41" i="29"/>
  <c r="O42" i="29"/>
  <c r="O43" i="29"/>
  <c r="O44" i="29"/>
  <c r="O45" i="29"/>
  <c r="O46" i="29"/>
  <c r="O47" i="29"/>
  <c r="O48" i="29"/>
  <c r="K27" i="57" s="1"/>
  <c r="O49" i="29"/>
  <c r="M27" i="57" s="1"/>
  <c r="O50" i="29"/>
  <c r="O51" i="29"/>
  <c r="O52" i="29"/>
  <c r="O53" i="29"/>
  <c r="O54" i="29"/>
  <c r="Q29" i="51"/>
  <c r="C59" i="29"/>
  <c r="D59" i="29"/>
  <c r="E59" i="29"/>
  <c r="F59" i="29"/>
  <c r="G59" i="29"/>
  <c r="H59" i="29"/>
  <c r="I59" i="29"/>
  <c r="J59" i="29"/>
  <c r="K59" i="29"/>
  <c r="L59" i="29"/>
  <c r="M59" i="29"/>
  <c r="N59" i="29"/>
  <c r="P59" i="29"/>
  <c r="R29" i="51" s="1"/>
  <c r="O60" i="29"/>
  <c r="O61" i="29"/>
  <c r="O63" i="29"/>
  <c r="Q63" i="29" s="1"/>
  <c r="O64" i="29"/>
  <c r="I27" i="57" s="1"/>
  <c r="O65" i="29"/>
  <c r="O67" i="29"/>
  <c r="O68" i="29"/>
  <c r="D32" i="60" s="1"/>
  <c r="O5" i="28"/>
  <c r="E22" i="51" s="1"/>
  <c r="C6" i="28"/>
  <c r="D6" i="28"/>
  <c r="E6" i="28"/>
  <c r="F6" i="28"/>
  <c r="G6" i="28"/>
  <c r="I6" i="28"/>
  <c r="J6" i="28"/>
  <c r="K6" i="28"/>
  <c r="L6" i="28"/>
  <c r="M6" i="28"/>
  <c r="N6" i="28"/>
  <c r="P6" i="28"/>
  <c r="F22" i="51" s="1"/>
  <c r="O7" i="28"/>
  <c r="O8" i="28"/>
  <c r="O9" i="28"/>
  <c r="O10" i="28"/>
  <c r="C11" i="28"/>
  <c r="D11" i="28"/>
  <c r="F11" i="28"/>
  <c r="G11" i="28"/>
  <c r="H11" i="28"/>
  <c r="I11" i="28"/>
  <c r="J11" i="28"/>
  <c r="K11" i="28"/>
  <c r="L11" i="28"/>
  <c r="M11" i="28"/>
  <c r="N11" i="28"/>
  <c r="P11" i="28"/>
  <c r="H22" i="51" s="1"/>
  <c r="O12" i="28"/>
  <c r="G20" i="57" s="1"/>
  <c r="O13" i="28"/>
  <c r="O15" i="28"/>
  <c r="C19" i="28"/>
  <c r="E19" i="28"/>
  <c r="F19" i="28"/>
  <c r="G19" i="28"/>
  <c r="H19" i="28"/>
  <c r="I19" i="28"/>
  <c r="J19" i="28"/>
  <c r="L19" i="28"/>
  <c r="M19" i="28"/>
  <c r="P19" i="28"/>
  <c r="J22" i="51" s="1"/>
  <c r="O20" i="28"/>
  <c r="F19" i="39" s="1"/>
  <c r="O21" i="28"/>
  <c r="E20" i="57" s="1"/>
  <c r="D19" i="28"/>
  <c r="O22" i="28"/>
  <c r="O23" i="28"/>
  <c r="O24" i="28"/>
  <c r="O26" i="28"/>
  <c r="O27" i="28"/>
  <c r="O28" i="28"/>
  <c r="O29" i="28"/>
  <c r="O30" i="28"/>
  <c r="O31" i="28"/>
  <c r="O32" i="28"/>
  <c r="E19" i="39" s="1"/>
  <c r="O33" i="28"/>
  <c r="O34" i="28"/>
  <c r="O35" i="28"/>
  <c r="O36" i="28"/>
  <c r="O37" i="28"/>
  <c r="O38" i="28"/>
  <c r="O39" i="28"/>
  <c r="O40" i="28"/>
  <c r="O41" i="28"/>
  <c r="O42" i="28"/>
  <c r="O43" i="28"/>
  <c r="O44" i="28"/>
  <c r="O45" i="28"/>
  <c r="O46" i="28"/>
  <c r="O47" i="28"/>
  <c r="O48" i="28"/>
  <c r="K20" i="57" s="1"/>
  <c r="O49" i="28"/>
  <c r="M20" i="57" s="1"/>
  <c r="O50" i="28"/>
  <c r="O51" i="28"/>
  <c r="O52" i="28"/>
  <c r="O53" i="28"/>
  <c r="O54" i="28"/>
  <c r="Q22" i="51"/>
  <c r="C59" i="28"/>
  <c r="D59" i="28"/>
  <c r="E59" i="28"/>
  <c r="F59" i="28"/>
  <c r="H59" i="28"/>
  <c r="I59" i="28"/>
  <c r="J59" i="28"/>
  <c r="K59" i="28"/>
  <c r="L59" i="28"/>
  <c r="M59" i="28"/>
  <c r="N59" i="28"/>
  <c r="P59" i="28"/>
  <c r="R22" i="51" s="1"/>
  <c r="G59" i="28"/>
  <c r="O61" i="28"/>
  <c r="O64" i="28"/>
  <c r="I20" i="57" s="1"/>
  <c r="O65" i="28"/>
  <c r="W22" i="51" s="1"/>
  <c r="O67" i="28"/>
  <c r="O68" i="28"/>
  <c r="D25" i="60" s="1"/>
  <c r="H4" i="32"/>
  <c r="O5" i="27"/>
  <c r="C6" i="27"/>
  <c r="F6" i="27"/>
  <c r="G6" i="27"/>
  <c r="H6" i="27"/>
  <c r="I6" i="27"/>
  <c r="J6" i="27"/>
  <c r="K6" i="27"/>
  <c r="L6" i="27"/>
  <c r="N6" i="27"/>
  <c r="D7" i="32"/>
  <c r="E7" i="32"/>
  <c r="O8" i="27"/>
  <c r="O9" i="27"/>
  <c r="O10" i="27"/>
  <c r="C11" i="27"/>
  <c r="D11" i="27"/>
  <c r="E11" i="27"/>
  <c r="F11" i="27"/>
  <c r="G11" i="27"/>
  <c r="I11" i="27"/>
  <c r="J11" i="27"/>
  <c r="L11" i="27"/>
  <c r="M11" i="27"/>
  <c r="N11" i="27"/>
  <c r="P11" i="27"/>
  <c r="H27" i="51" s="1"/>
  <c r="O13" i="27"/>
  <c r="O15" i="27"/>
  <c r="C19" i="27"/>
  <c r="C66" i="27" s="1"/>
  <c r="D19" i="27"/>
  <c r="E19" i="27"/>
  <c r="F19" i="27"/>
  <c r="G19" i="27"/>
  <c r="H19" i="27"/>
  <c r="I19" i="27"/>
  <c r="J19" i="27"/>
  <c r="K19" i="27"/>
  <c r="L19" i="27"/>
  <c r="M19" i="27"/>
  <c r="N19" i="27"/>
  <c r="P19" i="27"/>
  <c r="J27" i="51" s="1"/>
  <c r="O20" i="27"/>
  <c r="F24" i="39" s="1"/>
  <c r="O21" i="27"/>
  <c r="E25" i="57" s="1"/>
  <c r="O22" i="27"/>
  <c r="O23" i="27"/>
  <c r="O24" i="27"/>
  <c r="O26" i="27"/>
  <c r="O27" i="27"/>
  <c r="O29" i="27"/>
  <c r="O30" i="27"/>
  <c r="O31" i="27"/>
  <c r="O32" i="27"/>
  <c r="E24" i="39" s="1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O46" i="27"/>
  <c r="O47" i="27"/>
  <c r="O48" i="27"/>
  <c r="K25" i="57" s="1"/>
  <c r="O49" i="27"/>
  <c r="M25" i="57" s="1"/>
  <c r="O50" i="27"/>
  <c r="O51" i="27"/>
  <c r="O52" i="27"/>
  <c r="O53" i="27"/>
  <c r="O54" i="27"/>
  <c r="Q27" i="51"/>
  <c r="C59" i="27"/>
  <c r="D59" i="27"/>
  <c r="E59" i="27"/>
  <c r="F59" i="27"/>
  <c r="G59" i="27"/>
  <c r="H59" i="27"/>
  <c r="I59" i="27"/>
  <c r="J59" i="27"/>
  <c r="K59" i="27"/>
  <c r="L59" i="27"/>
  <c r="M59" i="27"/>
  <c r="N59" i="27"/>
  <c r="O60" i="27"/>
  <c r="O61" i="27"/>
  <c r="O63" i="27"/>
  <c r="Q63" i="27" s="1"/>
  <c r="O64" i="27"/>
  <c r="I25" i="57" s="1"/>
  <c r="O65" i="27"/>
  <c r="W27" i="51" s="1"/>
  <c r="O67" i="27"/>
  <c r="O68" i="27"/>
  <c r="Q68" i="27" s="1"/>
  <c r="O4" i="26"/>
  <c r="Q4" i="26" s="1"/>
  <c r="O5" i="26"/>
  <c r="C6" i="26"/>
  <c r="D6" i="26"/>
  <c r="E6" i="26"/>
  <c r="F6" i="26"/>
  <c r="G6" i="26"/>
  <c r="H6" i="26"/>
  <c r="I6" i="26"/>
  <c r="J6" i="26"/>
  <c r="K6" i="26"/>
  <c r="L6" i="26"/>
  <c r="M6" i="26"/>
  <c r="N6" i="26"/>
  <c r="O7" i="26"/>
  <c r="O8" i="26"/>
  <c r="O9" i="26"/>
  <c r="O10" i="26"/>
  <c r="O6" i="26" s="1"/>
  <c r="G26" i="51" s="1"/>
  <c r="C11" i="26"/>
  <c r="D11" i="26"/>
  <c r="E11" i="26"/>
  <c r="F11" i="26"/>
  <c r="H11" i="26"/>
  <c r="I11" i="26"/>
  <c r="J11" i="26"/>
  <c r="K11" i="26"/>
  <c r="N11" i="26"/>
  <c r="P11" i="26"/>
  <c r="H26" i="51" s="1"/>
  <c r="L11" i="26"/>
  <c r="O13" i="26"/>
  <c r="O15" i="26"/>
  <c r="N26" i="51"/>
  <c r="C19" i="26"/>
  <c r="D19" i="26"/>
  <c r="E19" i="26"/>
  <c r="F19" i="26"/>
  <c r="G19" i="26"/>
  <c r="H19" i="26"/>
  <c r="I19" i="26"/>
  <c r="J19" i="26"/>
  <c r="K19" i="26"/>
  <c r="L19" i="26"/>
  <c r="M19" i="26"/>
  <c r="N19" i="26"/>
  <c r="P19" i="26"/>
  <c r="J26" i="51" s="1"/>
  <c r="O20" i="26"/>
  <c r="F23" i="39" s="1"/>
  <c r="L21" i="32"/>
  <c r="O22" i="26"/>
  <c r="O23" i="26"/>
  <c r="O24" i="26"/>
  <c r="L26" i="51"/>
  <c r="O26" i="26"/>
  <c r="O27" i="26"/>
  <c r="O29" i="26"/>
  <c r="O30" i="26"/>
  <c r="O31" i="26"/>
  <c r="O32" i="26"/>
  <c r="E23" i="39" s="1"/>
  <c r="O33" i="26"/>
  <c r="O34" i="26"/>
  <c r="O35" i="26"/>
  <c r="O36" i="26"/>
  <c r="O37" i="26"/>
  <c r="O38" i="26"/>
  <c r="O39" i="26"/>
  <c r="O40" i="26"/>
  <c r="O41" i="26"/>
  <c r="O42" i="26"/>
  <c r="O43" i="26"/>
  <c r="O44" i="26"/>
  <c r="O45" i="26"/>
  <c r="O46" i="26"/>
  <c r="O47" i="26"/>
  <c r="O48" i="26"/>
  <c r="K24" i="57" s="1"/>
  <c r="O49" i="26"/>
  <c r="M24" i="57" s="1"/>
  <c r="O50" i="26"/>
  <c r="O51" i="26"/>
  <c r="O52" i="26"/>
  <c r="O53" i="26"/>
  <c r="O54" i="26"/>
  <c r="Q26" i="51"/>
  <c r="D59" i="26"/>
  <c r="E59" i="26"/>
  <c r="F59" i="26"/>
  <c r="H59" i="26"/>
  <c r="I59" i="26"/>
  <c r="J59" i="26"/>
  <c r="K59" i="26"/>
  <c r="L59" i="26"/>
  <c r="M59" i="26"/>
  <c r="N59" i="26"/>
  <c r="R26" i="51"/>
  <c r="O60" i="26"/>
  <c r="O61" i="26"/>
  <c r="O63" i="26"/>
  <c r="Y26" i="51" s="1"/>
  <c r="O64" i="26"/>
  <c r="I24" i="57" s="1"/>
  <c r="O65" i="26"/>
  <c r="W26" i="51" s="1"/>
  <c r="O67" i="26"/>
  <c r="O68" i="26"/>
  <c r="Q68" i="26" s="1"/>
  <c r="O4" i="25"/>
  <c r="C23" i="57" s="1"/>
  <c r="O5" i="25"/>
  <c r="C6" i="25"/>
  <c r="D6" i="25"/>
  <c r="E6" i="25"/>
  <c r="F6" i="25"/>
  <c r="G6" i="25"/>
  <c r="I6" i="25"/>
  <c r="J6" i="25"/>
  <c r="K6" i="25"/>
  <c r="L6" i="25"/>
  <c r="M6" i="25"/>
  <c r="N6" i="25"/>
  <c r="O7" i="25"/>
  <c r="O8" i="25"/>
  <c r="O9" i="25"/>
  <c r="O10" i="25"/>
  <c r="C11" i="25"/>
  <c r="D11" i="25"/>
  <c r="E11" i="25"/>
  <c r="F11" i="25"/>
  <c r="G11" i="25"/>
  <c r="H11" i="25"/>
  <c r="I11" i="25"/>
  <c r="J11" i="25"/>
  <c r="K11" i="25"/>
  <c r="L11" i="25"/>
  <c r="M11" i="25"/>
  <c r="N11" i="25"/>
  <c r="P11" i="25"/>
  <c r="H25" i="51" s="1"/>
  <c r="O12" i="25"/>
  <c r="G23" i="57" s="1"/>
  <c r="O13" i="25"/>
  <c r="O15" i="25"/>
  <c r="C19" i="25"/>
  <c r="C66" i="25" s="1"/>
  <c r="D19" i="25"/>
  <c r="E19" i="25"/>
  <c r="F19" i="25"/>
  <c r="G19" i="25"/>
  <c r="H19" i="25"/>
  <c r="I19" i="25"/>
  <c r="J19" i="25"/>
  <c r="K19" i="25"/>
  <c r="L19" i="25"/>
  <c r="M19" i="25"/>
  <c r="N19" i="25"/>
  <c r="P19" i="25"/>
  <c r="J25" i="51" s="1"/>
  <c r="O20" i="25"/>
  <c r="F22" i="39" s="1"/>
  <c r="O21" i="25"/>
  <c r="E23" i="57" s="1"/>
  <c r="O22" i="25"/>
  <c r="O23" i="25"/>
  <c r="O24" i="25"/>
  <c r="L25" i="51"/>
  <c r="O26" i="25"/>
  <c r="O27" i="25"/>
  <c r="O29" i="25"/>
  <c r="O30" i="25"/>
  <c r="O31" i="25"/>
  <c r="O32" i="25"/>
  <c r="E22" i="39" s="1"/>
  <c r="O33" i="25"/>
  <c r="O34" i="25"/>
  <c r="O35" i="25"/>
  <c r="O36" i="25"/>
  <c r="O37" i="25"/>
  <c r="O38" i="25"/>
  <c r="O39" i="25"/>
  <c r="O40" i="25"/>
  <c r="O41" i="25"/>
  <c r="O42" i="25"/>
  <c r="O43" i="25"/>
  <c r="O44" i="25"/>
  <c r="O45" i="25"/>
  <c r="O46" i="25"/>
  <c r="O47" i="25"/>
  <c r="O48" i="25"/>
  <c r="K23" i="57" s="1"/>
  <c r="O49" i="25"/>
  <c r="M23" i="57" s="1"/>
  <c r="O50" i="25"/>
  <c r="O51" i="25"/>
  <c r="O52" i="25"/>
  <c r="O53" i="25"/>
  <c r="O54" i="25"/>
  <c r="Q25" i="51"/>
  <c r="C59" i="25"/>
  <c r="D59" i="25"/>
  <c r="E59" i="25"/>
  <c r="F59" i="25"/>
  <c r="G59" i="25"/>
  <c r="H59" i="25"/>
  <c r="I59" i="25"/>
  <c r="J59" i="25"/>
  <c r="K59" i="25"/>
  <c r="L59" i="25"/>
  <c r="M59" i="25"/>
  <c r="N59" i="25"/>
  <c r="R25" i="51"/>
  <c r="O60" i="25"/>
  <c r="O61" i="25"/>
  <c r="O64" i="25"/>
  <c r="I23" i="57" s="1"/>
  <c r="O65" i="25"/>
  <c r="W25" i="51" s="1"/>
  <c r="O67" i="25"/>
  <c r="F4" i="32"/>
  <c r="O4" i="24"/>
  <c r="C22" i="57" s="1"/>
  <c r="C6" i="24"/>
  <c r="D6" i="24"/>
  <c r="E6" i="24"/>
  <c r="F6" i="24"/>
  <c r="G6" i="24"/>
  <c r="I6" i="24"/>
  <c r="J6" i="24"/>
  <c r="K6" i="24"/>
  <c r="L6" i="24"/>
  <c r="M6" i="24"/>
  <c r="P6" i="24"/>
  <c r="F24" i="51" s="1"/>
  <c r="O8" i="24"/>
  <c r="O9" i="24"/>
  <c r="O10" i="24"/>
  <c r="C11" i="24"/>
  <c r="D11" i="24"/>
  <c r="F11" i="24"/>
  <c r="G11" i="24"/>
  <c r="H11" i="24"/>
  <c r="I11" i="24"/>
  <c r="J11" i="24"/>
  <c r="K11" i="24"/>
  <c r="L11" i="24"/>
  <c r="M11" i="24"/>
  <c r="N11" i="24"/>
  <c r="P11" i="24"/>
  <c r="H24" i="51" s="1"/>
  <c r="E11" i="24"/>
  <c r="O13" i="24"/>
  <c r="O15" i="24"/>
  <c r="C19" i="24"/>
  <c r="C66" i="24" s="1"/>
  <c r="D19" i="24"/>
  <c r="D66" i="24" s="1"/>
  <c r="E19" i="24"/>
  <c r="F19" i="24"/>
  <c r="G19" i="24"/>
  <c r="H19" i="24"/>
  <c r="I19" i="24"/>
  <c r="J19" i="24"/>
  <c r="K19" i="24"/>
  <c r="L19" i="24"/>
  <c r="M19" i="24"/>
  <c r="N19" i="24"/>
  <c r="J24" i="51"/>
  <c r="O20" i="24"/>
  <c r="F21" i="39" s="1"/>
  <c r="O21" i="24"/>
  <c r="E22" i="57" s="1"/>
  <c r="O22" i="24"/>
  <c r="O23" i="24"/>
  <c r="O24" i="24"/>
  <c r="O26" i="24"/>
  <c r="O27" i="24"/>
  <c r="O29" i="24"/>
  <c r="O30" i="24"/>
  <c r="O31" i="24"/>
  <c r="O32" i="24"/>
  <c r="E21" i="39" s="1"/>
  <c r="O34" i="24"/>
  <c r="O35" i="24"/>
  <c r="O36" i="24"/>
  <c r="O37" i="24"/>
  <c r="O38" i="24"/>
  <c r="O39" i="24"/>
  <c r="O40" i="24"/>
  <c r="O41" i="24"/>
  <c r="O42" i="24"/>
  <c r="O43" i="24"/>
  <c r="O44" i="24"/>
  <c r="O45" i="24"/>
  <c r="O46" i="24"/>
  <c r="O47" i="24"/>
  <c r="O48" i="24"/>
  <c r="K22" i="57" s="1"/>
  <c r="O49" i="24"/>
  <c r="M22" i="57" s="1"/>
  <c r="O50" i="24"/>
  <c r="O51" i="24"/>
  <c r="O52" i="24"/>
  <c r="O53" i="24"/>
  <c r="O54" i="24"/>
  <c r="Q24" i="51"/>
  <c r="C59" i="24"/>
  <c r="D59" i="24"/>
  <c r="E59" i="24"/>
  <c r="F59" i="24"/>
  <c r="G59" i="24"/>
  <c r="H59" i="24"/>
  <c r="I59" i="24"/>
  <c r="J59" i="24"/>
  <c r="K59" i="24"/>
  <c r="L59" i="24"/>
  <c r="M59" i="24"/>
  <c r="N59" i="24"/>
  <c r="P59" i="24"/>
  <c r="R24" i="51" s="1"/>
  <c r="O60" i="24"/>
  <c r="O61" i="24"/>
  <c r="O63" i="24"/>
  <c r="Q63" i="24" s="1"/>
  <c r="O64" i="24"/>
  <c r="I22" i="57" s="1"/>
  <c r="O65" i="24"/>
  <c r="W24" i="51" s="1"/>
  <c r="O67" i="24"/>
  <c r="O68" i="24"/>
  <c r="D27" i="60" s="1"/>
  <c r="E4" i="32"/>
  <c r="K4" i="32"/>
  <c r="O5" i="23"/>
  <c r="E23" i="51" s="1"/>
  <c r="C6" i="23"/>
  <c r="D6" i="23"/>
  <c r="E6" i="23"/>
  <c r="F6" i="23"/>
  <c r="G6" i="23"/>
  <c r="I6" i="23"/>
  <c r="J6" i="23"/>
  <c r="K6" i="23"/>
  <c r="L6" i="23"/>
  <c r="M6" i="23"/>
  <c r="N6" i="23"/>
  <c r="P6" i="23"/>
  <c r="F23" i="51" s="1"/>
  <c r="P7" i="32"/>
  <c r="O8" i="23"/>
  <c r="O9" i="23"/>
  <c r="O10" i="23"/>
  <c r="C11" i="23"/>
  <c r="D11" i="23"/>
  <c r="E11" i="23"/>
  <c r="F11" i="23"/>
  <c r="H11" i="23"/>
  <c r="I11" i="23"/>
  <c r="J11" i="23"/>
  <c r="K11" i="23"/>
  <c r="L11" i="23"/>
  <c r="N11" i="23"/>
  <c r="P11" i="23"/>
  <c r="H23" i="51" s="1"/>
  <c r="E12" i="32"/>
  <c r="M12" i="32"/>
  <c r="O13" i="23"/>
  <c r="O15" i="23"/>
  <c r="C19" i="23"/>
  <c r="E19" i="23"/>
  <c r="F19" i="23"/>
  <c r="G19" i="23"/>
  <c r="H19" i="23"/>
  <c r="I19" i="23"/>
  <c r="J19" i="23"/>
  <c r="M19" i="23"/>
  <c r="N19" i="23"/>
  <c r="P19" i="23"/>
  <c r="J23" i="51" s="1"/>
  <c r="F20" i="39"/>
  <c r="O21" i="23"/>
  <c r="E21" i="57" s="1"/>
  <c r="D19" i="23"/>
  <c r="L19" i="23"/>
  <c r="O23" i="23"/>
  <c r="O24" i="23"/>
  <c r="O26" i="23"/>
  <c r="O27" i="23"/>
  <c r="O28" i="23"/>
  <c r="O29" i="23"/>
  <c r="O30" i="23"/>
  <c r="O31" i="23"/>
  <c r="O32" i="23"/>
  <c r="E20" i="39" s="1"/>
  <c r="D33" i="32"/>
  <c r="O34" i="23"/>
  <c r="O35" i="23"/>
  <c r="O36" i="23"/>
  <c r="O37" i="23"/>
  <c r="O38" i="23"/>
  <c r="O39" i="23"/>
  <c r="O40" i="23"/>
  <c r="O41" i="23"/>
  <c r="O42" i="23"/>
  <c r="O43" i="23"/>
  <c r="O44" i="23"/>
  <c r="O45" i="23"/>
  <c r="O46" i="23"/>
  <c r="O47" i="23"/>
  <c r="O48" i="23"/>
  <c r="K21" i="57" s="1"/>
  <c r="O49" i="23"/>
  <c r="M21" i="57" s="1"/>
  <c r="O50" i="23"/>
  <c r="O51" i="23"/>
  <c r="O52" i="23"/>
  <c r="O53" i="23"/>
  <c r="O54" i="23"/>
  <c r="Q23" i="51"/>
  <c r="C59" i="23"/>
  <c r="D59" i="23"/>
  <c r="E59" i="23"/>
  <c r="F59" i="23"/>
  <c r="H59" i="23"/>
  <c r="I59" i="23"/>
  <c r="J59" i="23"/>
  <c r="K59" i="23"/>
  <c r="L59" i="23"/>
  <c r="M59" i="23"/>
  <c r="N59" i="23"/>
  <c r="P59" i="23"/>
  <c r="R23" i="51" s="1"/>
  <c r="O61" i="23"/>
  <c r="L63" i="32"/>
  <c r="O64" i="23"/>
  <c r="I21" i="57" s="1"/>
  <c r="O65" i="23"/>
  <c r="W23" i="51" s="1"/>
  <c r="O67" i="23"/>
  <c r="O68" i="23"/>
  <c r="D26" i="60" s="1"/>
  <c r="C4" i="22"/>
  <c r="D4" i="22"/>
  <c r="E4" i="22"/>
  <c r="F4" i="22"/>
  <c r="G4" i="22"/>
  <c r="H4" i="22"/>
  <c r="I4" i="22"/>
  <c r="J4" i="22"/>
  <c r="K4" i="22"/>
  <c r="M4" i="22"/>
  <c r="N4" i="22"/>
  <c r="P4" i="22"/>
  <c r="C5" i="22"/>
  <c r="D5" i="22"/>
  <c r="E5" i="22"/>
  <c r="F5" i="22"/>
  <c r="G5" i="22"/>
  <c r="H5" i="22"/>
  <c r="I5" i="22"/>
  <c r="J5" i="22"/>
  <c r="K5" i="22"/>
  <c r="L5" i="22"/>
  <c r="M5" i="22"/>
  <c r="N5" i="22"/>
  <c r="P5" i="22"/>
  <c r="C7" i="22"/>
  <c r="E7" i="22"/>
  <c r="F7" i="22"/>
  <c r="G7" i="22"/>
  <c r="I7" i="22"/>
  <c r="J7" i="22"/>
  <c r="K7" i="22"/>
  <c r="M7" i="22"/>
  <c r="N7" i="22"/>
  <c r="P7" i="22"/>
  <c r="C8" i="22"/>
  <c r="D8" i="22"/>
  <c r="E8" i="22"/>
  <c r="F8" i="22"/>
  <c r="G8" i="22"/>
  <c r="H8" i="22"/>
  <c r="I8" i="22"/>
  <c r="J8" i="22"/>
  <c r="K8" i="22"/>
  <c r="L8" i="22"/>
  <c r="M8" i="22"/>
  <c r="N8" i="22"/>
  <c r="P8" i="22"/>
  <c r="C9" i="22"/>
  <c r="D9" i="22"/>
  <c r="E9" i="22"/>
  <c r="F9" i="22"/>
  <c r="G9" i="22"/>
  <c r="H9" i="22"/>
  <c r="I9" i="22"/>
  <c r="J9" i="22"/>
  <c r="K9" i="22"/>
  <c r="L9" i="22"/>
  <c r="M9" i="22"/>
  <c r="N9" i="22"/>
  <c r="P9" i="22"/>
  <c r="C10" i="22"/>
  <c r="D10" i="22"/>
  <c r="E10" i="22"/>
  <c r="F10" i="22"/>
  <c r="G10" i="22"/>
  <c r="H10" i="22"/>
  <c r="I10" i="22"/>
  <c r="J10" i="22"/>
  <c r="K10" i="22"/>
  <c r="L10" i="22"/>
  <c r="M10" i="22"/>
  <c r="N10" i="22"/>
  <c r="P10" i="22"/>
  <c r="C12" i="22"/>
  <c r="D12" i="22"/>
  <c r="E12" i="22"/>
  <c r="F12" i="22"/>
  <c r="G12" i="22"/>
  <c r="H12" i="22"/>
  <c r="I12" i="22"/>
  <c r="J12" i="22"/>
  <c r="K12" i="22"/>
  <c r="M12" i="22"/>
  <c r="N12" i="22"/>
  <c r="P12" i="22"/>
  <c r="C13" i="22"/>
  <c r="D13" i="22"/>
  <c r="E13" i="22"/>
  <c r="F13" i="22"/>
  <c r="G13" i="22"/>
  <c r="H13" i="22"/>
  <c r="I13" i="22"/>
  <c r="J13" i="22"/>
  <c r="K13" i="22"/>
  <c r="L13" i="22"/>
  <c r="M13" i="22"/>
  <c r="N13" i="22"/>
  <c r="P13" i="22"/>
  <c r="C15" i="22"/>
  <c r="D15" i="22"/>
  <c r="E15" i="22"/>
  <c r="F15" i="22"/>
  <c r="G15" i="22"/>
  <c r="H15" i="22"/>
  <c r="I15" i="22"/>
  <c r="J15" i="22"/>
  <c r="K15" i="22"/>
  <c r="L15" i="22"/>
  <c r="M15" i="22"/>
  <c r="N15" i="22"/>
  <c r="P15" i="22"/>
  <c r="C20" i="22"/>
  <c r="D20" i="22"/>
  <c r="E20" i="22"/>
  <c r="F20" i="22"/>
  <c r="G20" i="22"/>
  <c r="H20" i="22"/>
  <c r="I20" i="22"/>
  <c r="J20" i="22"/>
  <c r="K20" i="22"/>
  <c r="L20" i="22"/>
  <c r="M20" i="22"/>
  <c r="N20" i="22"/>
  <c r="P20" i="22"/>
  <c r="C21" i="22"/>
  <c r="D21" i="22"/>
  <c r="E21" i="22"/>
  <c r="F21" i="22"/>
  <c r="G21" i="22"/>
  <c r="H21" i="22"/>
  <c r="I21" i="22"/>
  <c r="J21" i="22"/>
  <c r="K21" i="22"/>
  <c r="L21" i="22"/>
  <c r="M21" i="22"/>
  <c r="N21" i="22"/>
  <c r="P21" i="22"/>
  <c r="C22" i="22"/>
  <c r="D22" i="22"/>
  <c r="E22" i="22"/>
  <c r="F22" i="22"/>
  <c r="G22" i="22"/>
  <c r="H22" i="22"/>
  <c r="I22" i="22"/>
  <c r="J22" i="22"/>
  <c r="K22" i="22"/>
  <c r="L22" i="22"/>
  <c r="M22" i="22"/>
  <c r="N22" i="22"/>
  <c r="P22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P23" i="22"/>
  <c r="C24" i="22"/>
  <c r="D24" i="22"/>
  <c r="E24" i="22"/>
  <c r="F24" i="22"/>
  <c r="G24" i="22"/>
  <c r="H24" i="22"/>
  <c r="I24" i="22"/>
  <c r="J24" i="22"/>
  <c r="K24" i="22"/>
  <c r="L24" i="22"/>
  <c r="M24" i="22"/>
  <c r="N24" i="22"/>
  <c r="P24" i="22"/>
  <c r="C26" i="22"/>
  <c r="D26" i="22"/>
  <c r="E26" i="22"/>
  <c r="F26" i="22"/>
  <c r="G26" i="22"/>
  <c r="H26" i="22"/>
  <c r="I26" i="22"/>
  <c r="J26" i="22"/>
  <c r="K26" i="22"/>
  <c r="L26" i="22"/>
  <c r="M26" i="22"/>
  <c r="N26" i="22"/>
  <c r="P26" i="22"/>
  <c r="C27" i="22"/>
  <c r="D27" i="22"/>
  <c r="E27" i="22"/>
  <c r="F27" i="22"/>
  <c r="G27" i="22"/>
  <c r="H27" i="22"/>
  <c r="I27" i="22"/>
  <c r="J27" i="22"/>
  <c r="K27" i="22"/>
  <c r="L27" i="22"/>
  <c r="M27" i="22"/>
  <c r="N27" i="22"/>
  <c r="P27" i="22"/>
  <c r="C28" i="22"/>
  <c r="D28" i="22"/>
  <c r="E28" i="22"/>
  <c r="F28" i="22"/>
  <c r="G28" i="22"/>
  <c r="H28" i="22"/>
  <c r="I28" i="22"/>
  <c r="J28" i="22"/>
  <c r="K28" i="22"/>
  <c r="L28" i="22"/>
  <c r="M28" i="22"/>
  <c r="N28" i="22"/>
  <c r="P28" i="22"/>
  <c r="C29" i="22"/>
  <c r="D29" i="22"/>
  <c r="E29" i="22"/>
  <c r="F29" i="22"/>
  <c r="G29" i="22"/>
  <c r="H29" i="22"/>
  <c r="I29" i="22"/>
  <c r="J29" i="22"/>
  <c r="K29" i="22"/>
  <c r="L29" i="22"/>
  <c r="M29" i="22"/>
  <c r="N29" i="22"/>
  <c r="P29" i="22"/>
  <c r="C30" i="22"/>
  <c r="D30" i="22"/>
  <c r="E30" i="22"/>
  <c r="F30" i="22"/>
  <c r="G30" i="22"/>
  <c r="H30" i="22"/>
  <c r="I30" i="22"/>
  <c r="J30" i="22"/>
  <c r="K30" i="22"/>
  <c r="L30" i="22"/>
  <c r="M30" i="22"/>
  <c r="N30" i="22"/>
  <c r="P30" i="22"/>
  <c r="C31" i="22"/>
  <c r="D31" i="22"/>
  <c r="E31" i="22"/>
  <c r="F31" i="22"/>
  <c r="G31" i="22"/>
  <c r="H31" i="22"/>
  <c r="I31" i="22"/>
  <c r="J31" i="22"/>
  <c r="K31" i="22"/>
  <c r="L31" i="22"/>
  <c r="M31" i="22"/>
  <c r="N31" i="22"/>
  <c r="P31" i="22"/>
  <c r="C32" i="22"/>
  <c r="D32" i="22"/>
  <c r="E32" i="22"/>
  <c r="F32" i="22"/>
  <c r="G32" i="22"/>
  <c r="H32" i="22"/>
  <c r="I32" i="22"/>
  <c r="J32" i="22"/>
  <c r="K32" i="22"/>
  <c r="L32" i="22"/>
  <c r="M32" i="22"/>
  <c r="N32" i="22"/>
  <c r="P32" i="22"/>
  <c r="C33" i="22"/>
  <c r="D33" i="22"/>
  <c r="E33" i="22"/>
  <c r="F33" i="22"/>
  <c r="G33" i="22"/>
  <c r="H33" i="22"/>
  <c r="I33" i="22"/>
  <c r="J33" i="22"/>
  <c r="K33" i="22"/>
  <c r="L33" i="22"/>
  <c r="M33" i="22"/>
  <c r="N33" i="22"/>
  <c r="P33" i="22"/>
  <c r="C34" i="22"/>
  <c r="D34" i="22"/>
  <c r="E34" i="22"/>
  <c r="F34" i="22"/>
  <c r="G34" i="22"/>
  <c r="H34" i="22"/>
  <c r="I34" i="22"/>
  <c r="J34" i="22"/>
  <c r="K34" i="22"/>
  <c r="L34" i="22"/>
  <c r="M34" i="22"/>
  <c r="N34" i="22"/>
  <c r="P34" i="22"/>
  <c r="C35" i="22"/>
  <c r="D35" i="22"/>
  <c r="E35" i="22"/>
  <c r="F35" i="22"/>
  <c r="G35" i="22"/>
  <c r="H35" i="22"/>
  <c r="I35" i="22"/>
  <c r="J35" i="22"/>
  <c r="K35" i="22"/>
  <c r="L35" i="22"/>
  <c r="M35" i="22"/>
  <c r="N35" i="22"/>
  <c r="P35" i="22"/>
  <c r="C36" i="22"/>
  <c r="D36" i="22"/>
  <c r="E36" i="22"/>
  <c r="F36" i="22"/>
  <c r="G36" i="22"/>
  <c r="H36" i="22"/>
  <c r="I36" i="22"/>
  <c r="J36" i="22"/>
  <c r="K36" i="22"/>
  <c r="L36" i="22"/>
  <c r="M36" i="22"/>
  <c r="N36" i="22"/>
  <c r="P36" i="22"/>
  <c r="C37" i="22"/>
  <c r="D37" i="22"/>
  <c r="E37" i="22"/>
  <c r="F37" i="22"/>
  <c r="G37" i="22"/>
  <c r="H37" i="22"/>
  <c r="I37" i="22"/>
  <c r="J37" i="22"/>
  <c r="K37" i="22"/>
  <c r="L37" i="22"/>
  <c r="M37" i="22"/>
  <c r="N37" i="22"/>
  <c r="P37" i="22"/>
  <c r="C38" i="22"/>
  <c r="D38" i="22"/>
  <c r="E38" i="22"/>
  <c r="F38" i="22"/>
  <c r="G38" i="22"/>
  <c r="H38" i="22"/>
  <c r="I38" i="22"/>
  <c r="J38" i="22"/>
  <c r="K38" i="22"/>
  <c r="L38" i="22"/>
  <c r="M38" i="22"/>
  <c r="N38" i="22"/>
  <c r="P38" i="22"/>
  <c r="C39" i="22"/>
  <c r="D39" i="22"/>
  <c r="E39" i="22"/>
  <c r="F39" i="22"/>
  <c r="G39" i="22"/>
  <c r="H39" i="22"/>
  <c r="I39" i="22"/>
  <c r="J39" i="22"/>
  <c r="K39" i="22"/>
  <c r="L39" i="22"/>
  <c r="M39" i="22"/>
  <c r="N39" i="22"/>
  <c r="P39" i="22"/>
  <c r="C40" i="22"/>
  <c r="D40" i="22"/>
  <c r="E40" i="22"/>
  <c r="F40" i="22"/>
  <c r="G40" i="22"/>
  <c r="H40" i="22"/>
  <c r="I40" i="22"/>
  <c r="J40" i="22"/>
  <c r="K40" i="22"/>
  <c r="L40" i="22"/>
  <c r="M40" i="22"/>
  <c r="N40" i="22"/>
  <c r="P40" i="22"/>
  <c r="C41" i="22"/>
  <c r="D41" i="22"/>
  <c r="E41" i="22"/>
  <c r="F41" i="22"/>
  <c r="G41" i="22"/>
  <c r="H41" i="22"/>
  <c r="I41" i="22"/>
  <c r="J41" i="22"/>
  <c r="K41" i="22"/>
  <c r="L41" i="22"/>
  <c r="M41" i="22"/>
  <c r="N41" i="22"/>
  <c r="P41" i="22"/>
  <c r="C42" i="22"/>
  <c r="D42" i="22"/>
  <c r="E42" i="22"/>
  <c r="F42" i="22"/>
  <c r="G42" i="22"/>
  <c r="H42" i="22"/>
  <c r="I42" i="22"/>
  <c r="J42" i="22"/>
  <c r="K42" i="22"/>
  <c r="L42" i="22"/>
  <c r="M42" i="22"/>
  <c r="N42" i="22"/>
  <c r="P42" i="22"/>
  <c r="C43" i="22"/>
  <c r="D43" i="22"/>
  <c r="E43" i="22"/>
  <c r="F43" i="22"/>
  <c r="G43" i="22"/>
  <c r="H43" i="22"/>
  <c r="I43" i="22"/>
  <c r="J43" i="22"/>
  <c r="K43" i="22"/>
  <c r="L43" i="22"/>
  <c r="M43" i="22"/>
  <c r="N43" i="22"/>
  <c r="P43" i="22"/>
  <c r="C44" i="22"/>
  <c r="D44" i="22"/>
  <c r="E44" i="22"/>
  <c r="F44" i="22"/>
  <c r="G44" i="22"/>
  <c r="H44" i="22"/>
  <c r="I44" i="22"/>
  <c r="J44" i="22"/>
  <c r="K44" i="22"/>
  <c r="L44" i="22"/>
  <c r="M44" i="22"/>
  <c r="N44" i="22"/>
  <c r="C45" i="22"/>
  <c r="D45" i="22"/>
  <c r="E45" i="22"/>
  <c r="F45" i="22"/>
  <c r="G45" i="22"/>
  <c r="H45" i="22"/>
  <c r="I45" i="22"/>
  <c r="J45" i="22"/>
  <c r="K45" i="22"/>
  <c r="L45" i="22"/>
  <c r="M45" i="22"/>
  <c r="N45" i="22"/>
  <c r="P45" i="22"/>
  <c r="C46" i="22"/>
  <c r="D46" i="22"/>
  <c r="E46" i="22"/>
  <c r="F46" i="22"/>
  <c r="G46" i="22"/>
  <c r="H46" i="22"/>
  <c r="I46" i="22"/>
  <c r="J46" i="22"/>
  <c r="K46" i="22"/>
  <c r="L46" i="22"/>
  <c r="M46" i="22"/>
  <c r="N46" i="22"/>
  <c r="P46" i="22"/>
  <c r="C47" i="22"/>
  <c r="D47" i="22"/>
  <c r="E47" i="22"/>
  <c r="F47" i="22"/>
  <c r="G47" i="22"/>
  <c r="H47" i="22"/>
  <c r="I47" i="22"/>
  <c r="J47" i="22"/>
  <c r="K47" i="22"/>
  <c r="L47" i="22"/>
  <c r="M47" i="22"/>
  <c r="N47" i="22"/>
  <c r="P47" i="22"/>
  <c r="C48" i="22"/>
  <c r="D48" i="22"/>
  <c r="E48" i="22"/>
  <c r="F48" i="22"/>
  <c r="G48" i="22"/>
  <c r="H48" i="22"/>
  <c r="I48" i="22"/>
  <c r="J48" i="22"/>
  <c r="K48" i="22"/>
  <c r="L48" i="22"/>
  <c r="M48" i="22"/>
  <c r="N48" i="22"/>
  <c r="P48" i="22"/>
  <c r="C49" i="22"/>
  <c r="D49" i="22"/>
  <c r="E49" i="22"/>
  <c r="F49" i="22"/>
  <c r="G49" i="22"/>
  <c r="H49" i="22"/>
  <c r="I49" i="22"/>
  <c r="J49" i="22"/>
  <c r="K49" i="22"/>
  <c r="L49" i="22"/>
  <c r="M49" i="22"/>
  <c r="N49" i="22"/>
  <c r="P49" i="22"/>
  <c r="C50" i="22"/>
  <c r="D50" i="22"/>
  <c r="E50" i="22"/>
  <c r="F50" i="22"/>
  <c r="G50" i="22"/>
  <c r="H50" i="22"/>
  <c r="I50" i="22"/>
  <c r="J50" i="22"/>
  <c r="K50" i="22"/>
  <c r="L50" i="22"/>
  <c r="M50" i="22"/>
  <c r="N50" i="22"/>
  <c r="P50" i="22"/>
  <c r="C51" i="22"/>
  <c r="D51" i="22"/>
  <c r="E51" i="22"/>
  <c r="F51" i="22"/>
  <c r="G51" i="22"/>
  <c r="H51" i="22"/>
  <c r="I51" i="22"/>
  <c r="J51" i="22"/>
  <c r="K51" i="22"/>
  <c r="L51" i="22"/>
  <c r="M51" i="22"/>
  <c r="N51" i="22"/>
  <c r="P51" i="22"/>
  <c r="C52" i="22"/>
  <c r="D52" i="22"/>
  <c r="E52" i="22"/>
  <c r="F52" i="22"/>
  <c r="G52" i="22"/>
  <c r="H52" i="22"/>
  <c r="I52" i="22"/>
  <c r="J52" i="22"/>
  <c r="K52" i="22"/>
  <c r="L52" i="22"/>
  <c r="M52" i="22"/>
  <c r="N52" i="22"/>
  <c r="P52" i="22"/>
  <c r="C53" i="22"/>
  <c r="D53" i="22"/>
  <c r="E53" i="22"/>
  <c r="F53" i="22"/>
  <c r="G53" i="22"/>
  <c r="H53" i="22"/>
  <c r="I53" i="22"/>
  <c r="J53" i="22"/>
  <c r="K53" i="22"/>
  <c r="L53" i="22"/>
  <c r="M53" i="22"/>
  <c r="N53" i="22"/>
  <c r="P53" i="22"/>
  <c r="C54" i="22"/>
  <c r="D54" i="22"/>
  <c r="E54" i="22"/>
  <c r="F54" i="22"/>
  <c r="G54" i="22"/>
  <c r="H54" i="22"/>
  <c r="I54" i="22"/>
  <c r="J54" i="22"/>
  <c r="K54" i="22"/>
  <c r="L54" i="22"/>
  <c r="M54" i="22"/>
  <c r="N54" i="22"/>
  <c r="P54" i="22"/>
  <c r="C60" i="22"/>
  <c r="D60" i="22"/>
  <c r="E60" i="22"/>
  <c r="F60" i="22"/>
  <c r="G60" i="22"/>
  <c r="H60" i="22"/>
  <c r="I60" i="22"/>
  <c r="J60" i="22"/>
  <c r="K60" i="22"/>
  <c r="L60" i="22"/>
  <c r="M60" i="22"/>
  <c r="N60" i="22"/>
  <c r="P60" i="22"/>
  <c r="C61" i="22"/>
  <c r="D61" i="22"/>
  <c r="E61" i="22"/>
  <c r="F61" i="22"/>
  <c r="G61" i="22"/>
  <c r="H61" i="22"/>
  <c r="I61" i="22"/>
  <c r="J61" i="22"/>
  <c r="K61" i="22"/>
  <c r="L61" i="22"/>
  <c r="M61" i="22"/>
  <c r="N61" i="22"/>
  <c r="P61" i="22"/>
  <c r="C63" i="22"/>
  <c r="C66" i="22" s="1"/>
  <c r="D63" i="22"/>
  <c r="E63" i="22"/>
  <c r="F63" i="22"/>
  <c r="G63" i="22"/>
  <c r="H63" i="22"/>
  <c r="I63" i="22"/>
  <c r="J63" i="22"/>
  <c r="K63" i="22"/>
  <c r="L63" i="22"/>
  <c r="M63" i="22"/>
  <c r="N63" i="22"/>
  <c r="P63" i="22"/>
  <c r="C64" i="22"/>
  <c r="D64" i="22"/>
  <c r="E64" i="22"/>
  <c r="F64" i="22"/>
  <c r="G64" i="22"/>
  <c r="H64" i="22"/>
  <c r="I64" i="22"/>
  <c r="J64" i="22"/>
  <c r="K64" i="22"/>
  <c r="L64" i="22"/>
  <c r="M64" i="22"/>
  <c r="N64" i="22"/>
  <c r="P64" i="22"/>
  <c r="C65" i="22"/>
  <c r="D65" i="22"/>
  <c r="E65" i="22"/>
  <c r="F65" i="22"/>
  <c r="G65" i="22"/>
  <c r="H65" i="22"/>
  <c r="I65" i="22"/>
  <c r="J65" i="22"/>
  <c r="K65" i="22"/>
  <c r="L65" i="22"/>
  <c r="M65" i="22"/>
  <c r="N65" i="22"/>
  <c r="P65" i="22"/>
  <c r="C67" i="22"/>
  <c r="D67" i="22"/>
  <c r="E67" i="22"/>
  <c r="F67" i="22"/>
  <c r="G67" i="22"/>
  <c r="H67" i="22"/>
  <c r="I67" i="22"/>
  <c r="J67" i="22"/>
  <c r="K67" i="22"/>
  <c r="L67" i="22"/>
  <c r="M67" i="22"/>
  <c r="N67" i="22"/>
  <c r="P67" i="22"/>
  <c r="C68" i="22"/>
  <c r="D68" i="22"/>
  <c r="E68" i="22"/>
  <c r="F68" i="22"/>
  <c r="G68" i="22"/>
  <c r="H68" i="22"/>
  <c r="I68" i="22"/>
  <c r="J68" i="22"/>
  <c r="K68" i="22"/>
  <c r="L68" i="22"/>
  <c r="M68" i="22"/>
  <c r="N68" i="22"/>
  <c r="P68" i="22"/>
  <c r="O4" i="21"/>
  <c r="C21" i="51" s="1"/>
  <c r="O5" i="21"/>
  <c r="E21" i="51" s="1"/>
  <c r="C6" i="21"/>
  <c r="E6" i="21"/>
  <c r="F6" i="21"/>
  <c r="G6" i="21"/>
  <c r="I6" i="21"/>
  <c r="J6" i="21"/>
  <c r="K6" i="21"/>
  <c r="M6" i="21"/>
  <c r="N6" i="21"/>
  <c r="P6" i="21"/>
  <c r="F21" i="51" s="1"/>
  <c r="D7" i="22"/>
  <c r="H7" i="22"/>
  <c r="L7" i="22"/>
  <c r="O7" i="21"/>
  <c r="O8" i="21"/>
  <c r="O9" i="21"/>
  <c r="O10" i="21"/>
  <c r="C11" i="21"/>
  <c r="D11" i="21"/>
  <c r="E11" i="21"/>
  <c r="F11" i="21"/>
  <c r="G11" i="21"/>
  <c r="H11" i="21"/>
  <c r="I11" i="21"/>
  <c r="J11" i="21"/>
  <c r="K11" i="21"/>
  <c r="M11" i="21"/>
  <c r="N11" i="21"/>
  <c r="P11" i="21"/>
  <c r="H21" i="51" s="1"/>
  <c r="L12" i="22"/>
  <c r="O13" i="21"/>
  <c r="O15" i="21"/>
  <c r="N21" i="51"/>
  <c r="C19" i="21"/>
  <c r="C66" i="21" s="1"/>
  <c r="D19" i="21"/>
  <c r="D66" i="21" s="1"/>
  <c r="E19" i="21"/>
  <c r="F19" i="21"/>
  <c r="H19" i="21"/>
  <c r="I19" i="21"/>
  <c r="J19" i="21"/>
  <c r="K19" i="21"/>
  <c r="L19" i="21"/>
  <c r="M19" i="21"/>
  <c r="N19" i="21"/>
  <c r="P19" i="21"/>
  <c r="J21" i="51" s="1"/>
  <c r="O20" i="21"/>
  <c r="F14" i="39" s="1"/>
  <c r="O21" i="21"/>
  <c r="E19" i="57" s="1"/>
  <c r="O22" i="21"/>
  <c r="O23" i="21"/>
  <c r="O24" i="21"/>
  <c r="O26" i="21"/>
  <c r="O27" i="21"/>
  <c r="O28" i="21"/>
  <c r="O29" i="21"/>
  <c r="O30" i="21"/>
  <c r="O31" i="21"/>
  <c r="O32" i="21"/>
  <c r="E14" i="39" s="1"/>
  <c r="O33" i="21"/>
  <c r="O34" i="21"/>
  <c r="O35" i="21"/>
  <c r="O36" i="21"/>
  <c r="O37" i="21"/>
  <c r="O38" i="21"/>
  <c r="O39" i="21"/>
  <c r="O40" i="21"/>
  <c r="O41" i="21"/>
  <c r="O42" i="21"/>
  <c r="O43" i="21"/>
  <c r="O44" i="21"/>
  <c r="O45" i="21"/>
  <c r="O46" i="21"/>
  <c r="O47" i="21"/>
  <c r="O48" i="21"/>
  <c r="K19" i="57" s="1"/>
  <c r="O49" i="21"/>
  <c r="M19" i="57" s="1"/>
  <c r="O50" i="21"/>
  <c r="O51" i="21"/>
  <c r="O52" i="21"/>
  <c r="O53" i="21"/>
  <c r="O54" i="21"/>
  <c r="Q21" i="51"/>
  <c r="C59" i="21"/>
  <c r="D59" i="21"/>
  <c r="E59" i="21"/>
  <c r="F59" i="21"/>
  <c r="G59" i="21"/>
  <c r="H59" i="21"/>
  <c r="I59" i="21"/>
  <c r="J59" i="21"/>
  <c r="K59" i="21"/>
  <c r="L59" i="21"/>
  <c r="M59" i="21"/>
  <c r="N59" i="21"/>
  <c r="O60" i="21"/>
  <c r="O61" i="21"/>
  <c r="O63" i="21"/>
  <c r="Y21" i="51" s="1"/>
  <c r="O64" i="21"/>
  <c r="I19" i="57" s="1"/>
  <c r="O65" i="21"/>
  <c r="W21" i="51" s="1"/>
  <c r="O67" i="21"/>
  <c r="O68" i="21"/>
  <c r="Q68" i="21" s="1"/>
  <c r="O4" i="54"/>
  <c r="C18" i="57" s="1"/>
  <c r="O5" i="54"/>
  <c r="E20" i="51" s="1"/>
  <c r="C6" i="54"/>
  <c r="D6" i="54"/>
  <c r="E6" i="54"/>
  <c r="F6" i="54"/>
  <c r="G6" i="54"/>
  <c r="H6" i="54"/>
  <c r="I6" i="54"/>
  <c r="J6" i="54"/>
  <c r="K6" i="54"/>
  <c r="L6" i="54"/>
  <c r="M6" i="54"/>
  <c r="N6" i="54"/>
  <c r="N6" i="22" s="1"/>
  <c r="O7" i="54"/>
  <c r="O8" i="54"/>
  <c r="O9" i="54"/>
  <c r="O10" i="54"/>
  <c r="C11" i="54"/>
  <c r="D11" i="54"/>
  <c r="E11" i="54"/>
  <c r="F11" i="54"/>
  <c r="G11" i="54"/>
  <c r="H11" i="54"/>
  <c r="I11" i="54"/>
  <c r="J11" i="54"/>
  <c r="K11" i="54"/>
  <c r="L11" i="54"/>
  <c r="M11" i="54"/>
  <c r="N11" i="54"/>
  <c r="O12" i="54"/>
  <c r="G18" i="57" s="1"/>
  <c r="O13" i="54"/>
  <c r="O15" i="54"/>
  <c r="C19" i="54"/>
  <c r="D19" i="54"/>
  <c r="E19" i="54"/>
  <c r="F19" i="54"/>
  <c r="G19" i="54"/>
  <c r="H19" i="54"/>
  <c r="I19" i="54"/>
  <c r="J19" i="54"/>
  <c r="K19" i="54"/>
  <c r="L19" i="54"/>
  <c r="M19" i="54"/>
  <c r="N19" i="54"/>
  <c r="P19" i="54"/>
  <c r="O20" i="54"/>
  <c r="F13" i="39" s="1"/>
  <c r="O21" i="54"/>
  <c r="E18" i="57" s="1"/>
  <c r="O22" i="54"/>
  <c r="O23" i="54"/>
  <c r="O24" i="54"/>
  <c r="L20" i="51"/>
  <c r="O26" i="54"/>
  <c r="O27" i="54"/>
  <c r="O28" i="54"/>
  <c r="O29" i="54"/>
  <c r="O30" i="54"/>
  <c r="O31" i="54"/>
  <c r="O32" i="54"/>
  <c r="E13" i="39" s="1"/>
  <c r="O33" i="54"/>
  <c r="O34" i="54"/>
  <c r="O35" i="54"/>
  <c r="O36" i="54"/>
  <c r="O37" i="54"/>
  <c r="O38" i="54"/>
  <c r="O39" i="54"/>
  <c r="O40" i="54"/>
  <c r="O41" i="54"/>
  <c r="O42" i="54"/>
  <c r="O43" i="54"/>
  <c r="O44" i="54"/>
  <c r="O45" i="54"/>
  <c r="O46" i="54"/>
  <c r="O47" i="54"/>
  <c r="O48" i="54"/>
  <c r="K18" i="57" s="1"/>
  <c r="O49" i="54"/>
  <c r="M18" i="57" s="1"/>
  <c r="O50" i="54"/>
  <c r="O51" i="54"/>
  <c r="O52" i="54"/>
  <c r="O53" i="54"/>
  <c r="O54" i="54"/>
  <c r="Q20" i="51"/>
  <c r="C59" i="54"/>
  <c r="D59" i="54"/>
  <c r="E59" i="54"/>
  <c r="F59" i="54"/>
  <c r="G59" i="54"/>
  <c r="H59" i="54"/>
  <c r="I59" i="54"/>
  <c r="J59" i="54"/>
  <c r="K59" i="54"/>
  <c r="L59" i="54"/>
  <c r="M59" i="54"/>
  <c r="N59" i="54"/>
  <c r="O60" i="54"/>
  <c r="O61" i="54"/>
  <c r="O63" i="54"/>
  <c r="Y20" i="51" s="1"/>
  <c r="O64" i="54"/>
  <c r="I18" i="57" s="1"/>
  <c r="O65" i="54"/>
  <c r="O67" i="54"/>
  <c r="O68" i="54"/>
  <c r="D22" i="60" s="1"/>
  <c r="O4" i="20"/>
  <c r="C19" i="51" s="1"/>
  <c r="O5" i="20"/>
  <c r="E19" i="51" s="1"/>
  <c r="C6" i="20"/>
  <c r="D6" i="20"/>
  <c r="E6" i="20"/>
  <c r="F6" i="20"/>
  <c r="G6" i="20"/>
  <c r="H6" i="20"/>
  <c r="I6" i="20"/>
  <c r="J6" i="20"/>
  <c r="K6" i="20"/>
  <c r="L6" i="20"/>
  <c r="M6" i="20"/>
  <c r="N6" i="20"/>
  <c r="O7" i="20"/>
  <c r="O8" i="20"/>
  <c r="O9" i="20"/>
  <c r="O10" i="20"/>
  <c r="C11" i="20"/>
  <c r="D11" i="20"/>
  <c r="E11" i="20"/>
  <c r="F11" i="20"/>
  <c r="G11" i="20"/>
  <c r="H11" i="20"/>
  <c r="I11" i="20"/>
  <c r="J11" i="20"/>
  <c r="K11" i="20"/>
  <c r="L11" i="20"/>
  <c r="M11" i="20"/>
  <c r="N11" i="20"/>
  <c r="P11" i="20"/>
  <c r="H19" i="51" s="1"/>
  <c r="O12" i="20"/>
  <c r="G17" i="57" s="1"/>
  <c r="O13" i="20"/>
  <c r="O15" i="20"/>
  <c r="C19" i="20"/>
  <c r="D19" i="20"/>
  <c r="E19" i="20"/>
  <c r="F19" i="20"/>
  <c r="G19" i="20"/>
  <c r="H19" i="20"/>
  <c r="I19" i="20"/>
  <c r="J19" i="20"/>
  <c r="K19" i="20"/>
  <c r="L19" i="20"/>
  <c r="M19" i="20"/>
  <c r="N19" i="20"/>
  <c r="P19" i="20"/>
  <c r="J19" i="51" s="1"/>
  <c r="O20" i="20"/>
  <c r="F12" i="39" s="1"/>
  <c r="O21" i="20"/>
  <c r="E17" i="57" s="1"/>
  <c r="O22" i="20"/>
  <c r="O23" i="20"/>
  <c r="O24" i="20"/>
  <c r="O26" i="20"/>
  <c r="O27" i="20"/>
  <c r="O28" i="20"/>
  <c r="O29" i="20"/>
  <c r="O30" i="20"/>
  <c r="O31" i="20"/>
  <c r="O32" i="20"/>
  <c r="E12" i="39" s="1"/>
  <c r="O33" i="20"/>
  <c r="O34" i="20"/>
  <c r="O35" i="20"/>
  <c r="O36" i="20"/>
  <c r="O37" i="20"/>
  <c r="O38" i="20"/>
  <c r="O39" i="20"/>
  <c r="O40" i="20"/>
  <c r="O41" i="20"/>
  <c r="O42" i="20"/>
  <c r="O43" i="20"/>
  <c r="O44" i="20"/>
  <c r="P44" i="22"/>
  <c r="O45" i="20"/>
  <c r="O46" i="20"/>
  <c r="O47" i="20"/>
  <c r="O48" i="20"/>
  <c r="K17" i="57" s="1"/>
  <c r="O49" i="20"/>
  <c r="M17" i="57" s="1"/>
  <c r="O50" i="20"/>
  <c r="O51" i="20"/>
  <c r="O52" i="20"/>
  <c r="O53" i="20"/>
  <c r="O54" i="20"/>
  <c r="Q19" i="51"/>
  <c r="C59" i="20"/>
  <c r="D59" i="20"/>
  <c r="E59" i="20"/>
  <c r="F59" i="20"/>
  <c r="G59" i="20"/>
  <c r="H59" i="20"/>
  <c r="I59" i="20"/>
  <c r="J59" i="20"/>
  <c r="K59" i="20"/>
  <c r="L59" i="20"/>
  <c r="M59" i="20"/>
  <c r="N59" i="20"/>
  <c r="O60" i="20"/>
  <c r="O61" i="20"/>
  <c r="O63" i="20"/>
  <c r="Y19" i="51" s="1"/>
  <c r="O64" i="20"/>
  <c r="I17" i="57" s="1"/>
  <c r="O65" i="20"/>
  <c r="W19" i="51" s="1"/>
  <c r="O67" i="20"/>
  <c r="O68" i="20"/>
  <c r="D21" i="60" s="1"/>
  <c r="C4" i="19"/>
  <c r="D4" i="19"/>
  <c r="G4" i="19"/>
  <c r="H4" i="19"/>
  <c r="I4" i="19"/>
  <c r="K4" i="19"/>
  <c r="M4" i="19"/>
  <c r="N4" i="19"/>
  <c r="P4" i="19"/>
  <c r="C5" i="19"/>
  <c r="D5" i="19"/>
  <c r="E5" i="19"/>
  <c r="F5" i="19"/>
  <c r="G5" i="19"/>
  <c r="H5" i="19"/>
  <c r="I5" i="19"/>
  <c r="J5" i="19"/>
  <c r="K5" i="19"/>
  <c r="L5" i="19"/>
  <c r="M5" i="19"/>
  <c r="N5" i="19"/>
  <c r="P5" i="19"/>
  <c r="C7" i="19"/>
  <c r="D7" i="19"/>
  <c r="E7" i="19"/>
  <c r="G7" i="19"/>
  <c r="H7" i="19"/>
  <c r="I7" i="19"/>
  <c r="J7" i="19"/>
  <c r="K7" i="19"/>
  <c r="L7" i="19"/>
  <c r="M7" i="19"/>
  <c r="N7" i="19"/>
  <c r="C8" i="19"/>
  <c r="D8" i="19"/>
  <c r="E8" i="19"/>
  <c r="F8" i="19"/>
  <c r="G8" i="19"/>
  <c r="H8" i="19"/>
  <c r="I8" i="19"/>
  <c r="J8" i="19"/>
  <c r="K8" i="19"/>
  <c r="L8" i="19"/>
  <c r="M8" i="19"/>
  <c r="N8" i="19"/>
  <c r="C9" i="19"/>
  <c r="D9" i="19"/>
  <c r="E9" i="19"/>
  <c r="F9" i="19"/>
  <c r="G9" i="19"/>
  <c r="H9" i="19"/>
  <c r="I9" i="19"/>
  <c r="J9" i="19"/>
  <c r="K9" i="19"/>
  <c r="L9" i="19"/>
  <c r="M9" i="19"/>
  <c r="N9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P10" i="19"/>
  <c r="C12" i="19"/>
  <c r="D12" i="19"/>
  <c r="F12" i="19"/>
  <c r="G12" i="19"/>
  <c r="I12" i="19"/>
  <c r="K12" i="19"/>
  <c r="M12" i="19"/>
  <c r="N12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P13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P15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P20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P21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P22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P23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P24" i="19"/>
  <c r="C26" i="19"/>
  <c r="D26" i="19"/>
  <c r="E26" i="19"/>
  <c r="F26" i="19"/>
  <c r="G26" i="19"/>
  <c r="H26" i="19"/>
  <c r="I26" i="19"/>
  <c r="J26" i="19"/>
  <c r="K26" i="19"/>
  <c r="L26" i="19"/>
  <c r="M26" i="19"/>
  <c r="N26" i="19"/>
  <c r="P26" i="19"/>
  <c r="C27" i="19"/>
  <c r="D27" i="19"/>
  <c r="E27" i="19"/>
  <c r="F27" i="19"/>
  <c r="H27" i="19"/>
  <c r="I27" i="19"/>
  <c r="J27" i="19"/>
  <c r="K27" i="19"/>
  <c r="L27" i="19"/>
  <c r="M27" i="19"/>
  <c r="N27" i="19"/>
  <c r="P27" i="19"/>
  <c r="C28" i="19"/>
  <c r="D28" i="19"/>
  <c r="G28" i="19"/>
  <c r="H28" i="19"/>
  <c r="I28" i="19"/>
  <c r="J28" i="19"/>
  <c r="K28" i="19"/>
  <c r="L28" i="19"/>
  <c r="M28" i="19"/>
  <c r="N28" i="19"/>
  <c r="P28" i="19"/>
  <c r="C29" i="19"/>
  <c r="D29" i="19"/>
  <c r="E29" i="19"/>
  <c r="F29" i="19"/>
  <c r="G29" i="19"/>
  <c r="H29" i="19"/>
  <c r="I29" i="19"/>
  <c r="J29" i="19"/>
  <c r="K29" i="19"/>
  <c r="L29" i="19"/>
  <c r="M29" i="19"/>
  <c r="N29" i="19"/>
  <c r="P29" i="19"/>
  <c r="C30" i="19"/>
  <c r="D30" i="19"/>
  <c r="E30" i="19"/>
  <c r="F30" i="19"/>
  <c r="G30" i="19"/>
  <c r="H30" i="19"/>
  <c r="I30" i="19"/>
  <c r="J30" i="19"/>
  <c r="K30" i="19"/>
  <c r="L30" i="19"/>
  <c r="M30" i="19"/>
  <c r="N30" i="19"/>
  <c r="P30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P31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P32" i="19"/>
  <c r="C33" i="19"/>
  <c r="D33" i="19"/>
  <c r="F33" i="19"/>
  <c r="G33" i="19"/>
  <c r="H33" i="19"/>
  <c r="I33" i="19"/>
  <c r="J33" i="19"/>
  <c r="K33" i="19"/>
  <c r="L33" i="19"/>
  <c r="M33" i="19"/>
  <c r="N33" i="19"/>
  <c r="P33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P34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P35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P36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P37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P38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P39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P40" i="19"/>
  <c r="C41" i="19"/>
  <c r="D41" i="19"/>
  <c r="E41" i="19"/>
  <c r="F41" i="19"/>
  <c r="G41" i="19"/>
  <c r="H41" i="19"/>
  <c r="I41" i="19"/>
  <c r="J41" i="19"/>
  <c r="K41" i="19"/>
  <c r="L41" i="19"/>
  <c r="M41" i="19"/>
  <c r="N41" i="19"/>
  <c r="P41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P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P43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P44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P45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P46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P47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P48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P49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P50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P51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P52" i="19"/>
  <c r="C53" i="19"/>
  <c r="D53" i="19"/>
  <c r="E53" i="19"/>
  <c r="F53" i="19"/>
  <c r="G53" i="19"/>
  <c r="H53" i="19"/>
  <c r="I53" i="19"/>
  <c r="J53" i="19"/>
  <c r="K53" i="19"/>
  <c r="L53" i="19"/>
  <c r="M53" i="19"/>
  <c r="N53" i="19"/>
  <c r="P53" i="19"/>
  <c r="C54" i="19"/>
  <c r="D54" i="19"/>
  <c r="E54" i="19"/>
  <c r="F54" i="19"/>
  <c r="G54" i="19"/>
  <c r="H54" i="19"/>
  <c r="I54" i="19"/>
  <c r="J54" i="19"/>
  <c r="K54" i="19"/>
  <c r="L54" i="19"/>
  <c r="M54" i="19"/>
  <c r="N54" i="19"/>
  <c r="P54" i="19"/>
  <c r="P55" i="19"/>
  <c r="C60" i="19"/>
  <c r="D60" i="19"/>
  <c r="E60" i="19"/>
  <c r="F60" i="19"/>
  <c r="G60" i="19"/>
  <c r="H60" i="19"/>
  <c r="I60" i="19"/>
  <c r="J60" i="19"/>
  <c r="K60" i="19"/>
  <c r="L60" i="19"/>
  <c r="M60" i="19"/>
  <c r="N60" i="19"/>
  <c r="P60" i="19"/>
  <c r="C61" i="19"/>
  <c r="D61" i="19"/>
  <c r="E61" i="19"/>
  <c r="F61" i="19"/>
  <c r="G61" i="19"/>
  <c r="H61" i="19"/>
  <c r="I61" i="19"/>
  <c r="J61" i="19"/>
  <c r="K61" i="19"/>
  <c r="L61" i="19"/>
  <c r="M61" i="19"/>
  <c r="N61" i="19"/>
  <c r="P61" i="19"/>
  <c r="E63" i="19"/>
  <c r="F63" i="19"/>
  <c r="G63" i="19"/>
  <c r="H63" i="19"/>
  <c r="I63" i="19"/>
  <c r="J63" i="19"/>
  <c r="K63" i="19"/>
  <c r="M63" i="19"/>
  <c r="N63" i="19"/>
  <c r="P63" i="19"/>
  <c r="C64" i="19"/>
  <c r="D64" i="19"/>
  <c r="E64" i="19"/>
  <c r="F64" i="19"/>
  <c r="G64" i="19"/>
  <c r="H64" i="19"/>
  <c r="I64" i="19"/>
  <c r="J64" i="19"/>
  <c r="K64" i="19"/>
  <c r="L64" i="19"/>
  <c r="M64" i="19"/>
  <c r="N64" i="19"/>
  <c r="C65" i="19"/>
  <c r="D65" i="19"/>
  <c r="E65" i="19"/>
  <c r="F65" i="19"/>
  <c r="G65" i="19"/>
  <c r="H65" i="19"/>
  <c r="I65" i="19"/>
  <c r="J65" i="19"/>
  <c r="K65" i="19"/>
  <c r="L65" i="19"/>
  <c r="M65" i="19"/>
  <c r="N65" i="19"/>
  <c r="C67" i="19"/>
  <c r="D67" i="19"/>
  <c r="E67" i="19"/>
  <c r="F67" i="19"/>
  <c r="G67" i="19"/>
  <c r="H67" i="19"/>
  <c r="I67" i="19"/>
  <c r="J67" i="19"/>
  <c r="K67" i="19"/>
  <c r="L67" i="19"/>
  <c r="M67" i="19"/>
  <c r="N67" i="19"/>
  <c r="P67" i="19"/>
  <c r="C68" i="19"/>
  <c r="D68" i="19"/>
  <c r="E68" i="19"/>
  <c r="F68" i="19"/>
  <c r="G68" i="19"/>
  <c r="H68" i="19"/>
  <c r="I68" i="19"/>
  <c r="J68" i="19"/>
  <c r="K68" i="19"/>
  <c r="L68" i="19"/>
  <c r="M68" i="19"/>
  <c r="N68" i="19"/>
  <c r="P68" i="19"/>
  <c r="O4" i="18"/>
  <c r="C16" i="51" s="1"/>
  <c r="O5" i="18"/>
  <c r="E16" i="51" s="1"/>
  <c r="C6" i="18"/>
  <c r="D6" i="18"/>
  <c r="E6" i="18"/>
  <c r="F6" i="18"/>
  <c r="G6" i="18"/>
  <c r="H6" i="18"/>
  <c r="I6" i="18"/>
  <c r="J6" i="18"/>
  <c r="K6" i="18"/>
  <c r="L6" i="18"/>
  <c r="M6" i="18"/>
  <c r="N6" i="18"/>
  <c r="F16" i="51"/>
  <c r="O7" i="18"/>
  <c r="O8" i="18"/>
  <c r="O9" i="18"/>
  <c r="O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P11" i="18"/>
  <c r="H16" i="51" s="1"/>
  <c r="O12" i="18"/>
  <c r="G15" i="57" s="1"/>
  <c r="O13" i="18"/>
  <c r="O15" i="18"/>
  <c r="N16" i="51"/>
  <c r="C19" i="18"/>
  <c r="D19" i="18"/>
  <c r="E19" i="18"/>
  <c r="F19" i="18"/>
  <c r="G19" i="18"/>
  <c r="H19" i="18"/>
  <c r="I19" i="18"/>
  <c r="J19" i="18"/>
  <c r="K19" i="18"/>
  <c r="L19" i="18"/>
  <c r="M19" i="18"/>
  <c r="N19" i="18"/>
  <c r="P19" i="18"/>
  <c r="J16" i="51" s="1"/>
  <c r="O20" i="18"/>
  <c r="O21" i="18"/>
  <c r="E15" i="57" s="1"/>
  <c r="O22" i="18"/>
  <c r="O23" i="18"/>
  <c r="O24" i="18"/>
  <c r="O26" i="18"/>
  <c r="O27" i="18"/>
  <c r="O28" i="18"/>
  <c r="O29" i="18"/>
  <c r="O30" i="18"/>
  <c r="O31" i="18"/>
  <c r="O32" i="18"/>
  <c r="O33" i="18"/>
  <c r="O34" i="18"/>
  <c r="O35" i="18"/>
  <c r="O36" i="18"/>
  <c r="O37" i="18"/>
  <c r="O38" i="18"/>
  <c r="O39" i="18"/>
  <c r="O40" i="18"/>
  <c r="O41" i="18"/>
  <c r="O42" i="18"/>
  <c r="O43" i="18"/>
  <c r="O44" i="18"/>
  <c r="O45" i="18"/>
  <c r="O46" i="18"/>
  <c r="O47" i="18"/>
  <c r="O48" i="18"/>
  <c r="K15" i="57" s="1"/>
  <c r="O49" i="18"/>
  <c r="M15" i="57" s="1"/>
  <c r="O50" i="18"/>
  <c r="O51" i="18"/>
  <c r="O52" i="18"/>
  <c r="O53" i="18"/>
  <c r="O54" i="18"/>
  <c r="Q16" i="51"/>
  <c r="C59" i="18"/>
  <c r="D59" i="18"/>
  <c r="E59" i="18"/>
  <c r="F59" i="18"/>
  <c r="G59" i="18"/>
  <c r="H59" i="18"/>
  <c r="I59" i="18"/>
  <c r="J59" i="18"/>
  <c r="K59" i="18"/>
  <c r="L59" i="18"/>
  <c r="M59" i="18"/>
  <c r="N59" i="18"/>
  <c r="O60" i="18"/>
  <c r="O61" i="18"/>
  <c r="O63" i="18"/>
  <c r="Y16" i="51" s="1"/>
  <c r="O64" i="18"/>
  <c r="I15" i="57" s="1"/>
  <c r="O65" i="18"/>
  <c r="O67" i="18"/>
  <c r="O68" i="18"/>
  <c r="D17" i="60" s="1"/>
  <c r="O4" i="17"/>
  <c r="C29" i="57" s="1"/>
  <c r="O5" i="17"/>
  <c r="E17" i="51" s="1"/>
  <c r="C6" i="17"/>
  <c r="D6" i="17"/>
  <c r="E6" i="17"/>
  <c r="F6" i="17"/>
  <c r="G6" i="17"/>
  <c r="H6" i="17"/>
  <c r="I6" i="17"/>
  <c r="J6" i="17"/>
  <c r="K6" i="17"/>
  <c r="L6" i="17"/>
  <c r="M6" i="17"/>
  <c r="N6" i="17"/>
  <c r="O7" i="17"/>
  <c r="O8" i="17"/>
  <c r="O9" i="17"/>
  <c r="O10" i="17"/>
  <c r="C11" i="17"/>
  <c r="D11" i="17"/>
  <c r="E11" i="17"/>
  <c r="F11" i="17"/>
  <c r="G11" i="17"/>
  <c r="H11" i="17"/>
  <c r="I11" i="17"/>
  <c r="J11" i="17"/>
  <c r="K11" i="17"/>
  <c r="L11" i="17"/>
  <c r="M11" i="17"/>
  <c r="N11" i="17"/>
  <c r="H17" i="51"/>
  <c r="O12" i="17"/>
  <c r="G29" i="57" s="1"/>
  <c r="O13" i="17"/>
  <c r="O15" i="17"/>
  <c r="N17" i="51"/>
  <c r="C19" i="17"/>
  <c r="D19" i="17"/>
  <c r="E19" i="17"/>
  <c r="F19" i="17"/>
  <c r="G19" i="17"/>
  <c r="H19" i="17"/>
  <c r="I19" i="17"/>
  <c r="J19" i="17"/>
  <c r="K19" i="17"/>
  <c r="L19" i="17"/>
  <c r="M19" i="17"/>
  <c r="N19" i="17"/>
  <c r="P19" i="17"/>
  <c r="J17" i="51" s="1"/>
  <c r="O20" i="17"/>
  <c r="F17" i="39" s="1"/>
  <c r="O21" i="17"/>
  <c r="O22" i="17"/>
  <c r="O23" i="17"/>
  <c r="O24" i="17"/>
  <c r="O26" i="17"/>
  <c r="O27" i="17"/>
  <c r="O28" i="17"/>
  <c r="O29" i="17"/>
  <c r="O30" i="17"/>
  <c r="O31" i="17"/>
  <c r="O32" i="17"/>
  <c r="E17" i="39" s="1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K29" i="57" s="1"/>
  <c r="O49" i="17"/>
  <c r="M29" i="57" s="1"/>
  <c r="O50" i="17"/>
  <c r="O51" i="17"/>
  <c r="O52" i="17"/>
  <c r="O53" i="17"/>
  <c r="O54" i="17"/>
  <c r="Q17" i="51"/>
  <c r="C59" i="17"/>
  <c r="D59" i="17"/>
  <c r="E59" i="17"/>
  <c r="F59" i="17"/>
  <c r="G59" i="17"/>
  <c r="H59" i="17"/>
  <c r="I59" i="17"/>
  <c r="J59" i="17"/>
  <c r="K59" i="17"/>
  <c r="L59" i="17"/>
  <c r="M59" i="17"/>
  <c r="N59" i="17"/>
  <c r="O60" i="17"/>
  <c r="O61" i="17"/>
  <c r="O63" i="17"/>
  <c r="O64" i="17"/>
  <c r="I29" i="57" s="1"/>
  <c r="O65" i="17"/>
  <c r="O67" i="17"/>
  <c r="O68" i="17"/>
  <c r="Q68" i="17" s="1"/>
  <c r="E4" i="19"/>
  <c r="F4" i="19"/>
  <c r="O5" i="16"/>
  <c r="C6" i="16"/>
  <c r="D6" i="16"/>
  <c r="E6" i="16"/>
  <c r="F6" i="16"/>
  <c r="G6" i="16"/>
  <c r="H6" i="16"/>
  <c r="I6" i="16"/>
  <c r="J6" i="16"/>
  <c r="K6" i="16"/>
  <c r="L6" i="16"/>
  <c r="M6" i="16"/>
  <c r="N6" i="16"/>
  <c r="F18" i="51"/>
  <c r="F7" i="19"/>
  <c r="O7" i="16"/>
  <c r="O8" i="16"/>
  <c r="O9" i="16"/>
  <c r="O10" i="16"/>
  <c r="C11" i="16"/>
  <c r="D11" i="16"/>
  <c r="F11" i="16"/>
  <c r="G11" i="16"/>
  <c r="H11" i="16"/>
  <c r="I11" i="16"/>
  <c r="J11" i="16"/>
  <c r="K11" i="16"/>
  <c r="L11" i="16"/>
  <c r="M11" i="16"/>
  <c r="N11" i="16"/>
  <c r="E12" i="19"/>
  <c r="O12" i="16"/>
  <c r="F16" i="57"/>
  <c r="O13" i="16"/>
  <c r="O15" i="16"/>
  <c r="N18" i="51"/>
  <c r="C19" i="16"/>
  <c r="D19" i="16"/>
  <c r="D66" i="16" s="1"/>
  <c r="E19" i="16"/>
  <c r="F19" i="16"/>
  <c r="G19" i="16"/>
  <c r="H19" i="16"/>
  <c r="I19" i="16"/>
  <c r="K19" i="16"/>
  <c r="L19" i="16"/>
  <c r="M19" i="16"/>
  <c r="N19" i="16"/>
  <c r="P19" i="16"/>
  <c r="J18" i="51" s="1"/>
  <c r="O20" i="16"/>
  <c r="F18" i="39" s="1"/>
  <c r="O21" i="16"/>
  <c r="O22" i="16"/>
  <c r="O23" i="16"/>
  <c r="O24" i="16"/>
  <c r="O26" i="16"/>
  <c r="O27" i="16"/>
  <c r="O28" i="16"/>
  <c r="O29" i="16"/>
  <c r="O30" i="16"/>
  <c r="O31" i="16"/>
  <c r="O32" i="16"/>
  <c r="E18" i="39" s="1"/>
  <c r="E33" i="19"/>
  <c r="O34" i="16"/>
  <c r="O35" i="16"/>
  <c r="O36" i="16"/>
  <c r="O37" i="16"/>
  <c r="O38" i="16"/>
  <c r="O39" i="16"/>
  <c r="O40" i="16"/>
  <c r="O41" i="16"/>
  <c r="O42" i="16"/>
  <c r="O43" i="16"/>
  <c r="O44" i="16"/>
  <c r="O45" i="16"/>
  <c r="O46" i="16"/>
  <c r="O47" i="16"/>
  <c r="O48" i="16"/>
  <c r="K16" i="57" s="1"/>
  <c r="O49" i="16"/>
  <c r="M16" i="57" s="1"/>
  <c r="O50" i="16"/>
  <c r="O51" i="16"/>
  <c r="O52" i="16"/>
  <c r="O53" i="16"/>
  <c r="O54" i="16"/>
  <c r="Q18" i="51"/>
  <c r="C59" i="16"/>
  <c r="D59" i="16"/>
  <c r="E59" i="16"/>
  <c r="F59" i="16"/>
  <c r="G59" i="16"/>
  <c r="H59" i="16"/>
  <c r="I59" i="16"/>
  <c r="J59" i="16"/>
  <c r="K59" i="16"/>
  <c r="L59" i="16"/>
  <c r="M59" i="16"/>
  <c r="N59" i="16"/>
  <c r="O60" i="16"/>
  <c r="O61" i="16"/>
  <c r="O63" i="16"/>
  <c r="O64" i="16"/>
  <c r="I16" i="57" s="1"/>
  <c r="O65" i="16"/>
  <c r="O67" i="16"/>
  <c r="O68" i="16"/>
  <c r="D19" i="60" s="1"/>
  <c r="J4" i="19"/>
  <c r="L4" i="19"/>
  <c r="O5" i="15"/>
  <c r="C6" i="15"/>
  <c r="C66" i="15" s="1"/>
  <c r="D6" i="15"/>
  <c r="E6" i="15"/>
  <c r="F6" i="15"/>
  <c r="G6" i="15"/>
  <c r="H6" i="15"/>
  <c r="I6" i="15"/>
  <c r="J6" i="15"/>
  <c r="K6" i="15"/>
  <c r="K66" i="15" s="1"/>
  <c r="L6" i="15"/>
  <c r="M6" i="15"/>
  <c r="N6" i="15"/>
  <c r="O7" i="15"/>
  <c r="O8" i="15"/>
  <c r="O9" i="15"/>
  <c r="O10" i="15"/>
  <c r="C11" i="15"/>
  <c r="D11" i="15"/>
  <c r="E11" i="15"/>
  <c r="F11" i="15"/>
  <c r="G11" i="15"/>
  <c r="I11" i="15"/>
  <c r="K11" i="15"/>
  <c r="M11" i="15"/>
  <c r="N11" i="15"/>
  <c r="P11" i="15"/>
  <c r="H12" i="19"/>
  <c r="O13" i="15"/>
  <c r="O15" i="15"/>
  <c r="N15" i="51"/>
  <c r="C19" i="15"/>
  <c r="D19" i="15"/>
  <c r="E19" i="15"/>
  <c r="F19" i="15"/>
  <c r="G19" i="15"/>
  <c r="H19" i="15"/>
  <c r="I19" i="15"/>
  <c r="J19" i="15"/>
  <c r="K19" i="15"/>
  <c r="L19" i="15"/>
  <c r="M19" i="15"/>
  <c r="N19" i="15"/>
  <c r="P19" i="15"/>
  <c r="J15" i="51" s="1"/>
  <c r="O20" i="15"/>
  <c r="O21" i="15"/>
  <c r="E14" i="57" s="1"/>
  <c r="O22" i="15"/>
  <c r="O23" i="15"/>
  <c r="O24" i="15"/>
  <c r="O26" i="15"/>
  <c r="O27" i="15"/>
  <c r="O28" i="15"/>
  <c r="O29" i="15"/>
  <c r="O30" i="15"/>
  <c r="O31" i="15"/>
  <c r="O32" i="15"/>
  <c r="E16" i="39" s="1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K14" i="57" s="1"/>
  <c r="O49" i="15"/>
  <c r="M14" i="57" s="1"/>
  <c r="O50" i="15"/>
  <c r="O51" i="15"/>
  <c r="O52" i="15"/>
  <c r="O53" i="15"/>
  <c r="O54" i="15"/>
  <c r="Q15" i="51"/>
  <c r="C59" i="15"/>
  <c r="D59" i="15"/>
  <c r="E59" i="15"/>
  <c r="F59" i="15"/>
  <c r="G59" i="15"/>
  <c r="H59" i="15"/>
  <c r="I59" i="15"/>
  <c r="J59" i="15"/>
  <c r="K59" i="15"/>
  <c r="L59" i="15"/>
  <c r="M59" i="15"/>
  <c r="N59" i="15"/>
  <c r="O60" i="15"/>
  <c r="O61" i="15"/>
  <c r="O64" i="15"/>
  <c r="I14" i="57" s="1"/>
  <c r="O65" i="15"/>
  <c r="O67" i="15"/>
  <c r="O68" i="15"/>
  <c r="D16" i="60" s="1"/>
  <c r="O4" i="14"/>
  <c r="C13" i="57" s="1"/>
  <c r="O5" i="14"/>
  <c r="E14" i="51" s="1"/>
  <c r="C6" i="14"/>
  <c r="D6" i="14"/>
  <c r="E6" i="14"/>
  <c r="F6" i="14"/>
  <c r="G6" i="14"/>
  <c r="H6" i="14"/>
  <c r="I6" i="14"/>
  <c r="J6" i="14"/>
  <c r="K6" i="14"/>
  <c r="L6" i="14"/>
  <c r="M6" i="14"/>
  <c r="N6" i="14"/>
  <c r="P6" i="14"/>
  <c r="F14" i="51" s="1"/>
  <c r="O7" i="14"/>
  <c r="O8" i="14"/>
  <c r="O9" i="14"/>
  <c r="O10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P11" i="14"/>
  <c r="H14" i="51" s="1"/>
  <c r="O12" i="14"/>
  <c r="G13" i="57" s="1"/>
  <c r="O13" i="14"/>
  <c r="O15" i="14"/>
  <c r="N14" i="51"/>
  <c r="C19" i="14"/>
  <c r="D19" i="14"/>
  <c r="E19" i="14"/>
  <c r="F19" i="14"/>
  <c r="G19" i="14"/>
  <c r="H19" i="14"/>
  <c r="I19" i="14"/>
  <c r="J19" i="14"/>
  <c r="K19" i="14"/>
  <c r="L19" i="14"/>
  <c r="M19" i="14"/>
  <c r="N19" i="14"/>
  <c r="P19" i="14"/>
  <c r="J14" i="51" s="1"/>
  <c r="O20" i="14"/>
  <c r="O21" i="14"/>
  <c r="E13" i="57" s="1"/>
  <c r="O22" i="14"/>
  <c r="O23" i="14"/>
  <c r="O24" i="14"/>
  <c r="O26" i="14"/>
  <c r="G27" i="19"/>
  <c r="O27" i="14"/>
  <c r="F28" i="19"/>
  <c r="O28" i="14"/>
  <c r="O29" i="14"/>
  <c r="O30" i="14"/>
  <c r="O31" i="14"/>
  <c r="O32" i="14"/>
  <c r="E15" i="39" s="1"/>
  <c r="O33" i="14"/>
  <c r="O34" i="14"/>
  <c r="O35" i="14"/>
  <c r="O36" i="14"/>
  <c r="O37" i="14"/>
  <c r="O38" i="14"/>
  <c r="O39" i="14"/>
  <c r="O40" i="14"/>
  <c r="O41" i="14"/>
  <c r="O42" i="14"/>
  <c r="O43" i="14"/>
  <c r="O44" i="14"/>
  <c r="O45" i="14"/>
  <c r="O46" i="14"/>
  <c r="O47" i="14"/>
  <c r="O48" i="14"/>
  <c r="K13" i="57" s="1"/>
  <c r="O49" i="14"/>
  <c r="M13" i="57" s="1"/>
  <c r="O50" i="14"/>
  <c r="O51" i="14"/>
  <c r="O52" i="14"/>
  <c r="O53" i="14"/>
  <c r="O54" i="14"/>
  <c r="Q14" i="51"/>
  <c r="C59" i="14"/>
  <c r="D59" i="14"/>
  <c r="E59" i="14"/>
  <c r="F59" i="14"/>
  <c r="G59" i="14"/>
  <c r="H59" i="14"/>
  <c r="I59" i="14"/>
  <c r="J59" i="14"/>
  <c r="K59" i="14"/>
  <c r="L59" i="14"/>
  <c r="M59" i="14"/>
  <c r="N59" i="14"/>
  <c r="O60" i="14"/>
  <c r="O61" i="14"/>
  <c r="O63" i="14"/>
  <c r="Y14" i="51" s="1"/>
  <c r="O64" i="14"/>
  <c r="I13" i="57" s="1"/>
  <c r="O65" i="14"/>
  <c r="O67" i="14"/>
  <c r="O68" i="14"/>
  <c r="D15" i="60" s="1"/>
  <c r="C4" i="13"/>
  <c r="D4" i="13"/>
  <c r="E4" i="13"/>
  <c r="H4" i="13"/>
  <c r="J4" i="13"/>
  <c r="K4" i="13"/>
  <c r="M4" i="13"/>
  <c r="N4" i="13"/>
  <c r="P4" i="13"/>
  <c r="C5" i="13"/>
  <c r="D5" i="13"/>
  <c r="E5" i="13"/>
  <c r="F5" i="13"/>
  <c r="G5" i="13"/>
  <c r="H5" i="13"/>
  <c r="I5" i="13"/>
  <c r="J5" i="13"/>
  <c r="K5" i="13"/>
  <c r="L5" i="13"/>
  <c r="M5" i="13"/>
  <c r="N5" i="13"/>
  <c r="P5" i="13"/>
  <c r="C7" i="13"/>
  <c r="E7" i="13"/>
  <c r="I7" i="13"/>
  <c r="J7" i="13"/>
  <c r="M7" i="13"/>
  <c r="N7" i="13"/>
  <c r="C8" i="13"/>
  <c r="I8" i="13"/>
  <c r="L8" i="13"/>
  <c r="M8" i="13"/>
  <c r="N8" i="13"/>
  <c r="P8" i="13"/>
  <c r="C9" i="13"/>
  <c r="D9" i="13"/>
  <c r="E9" i="13"/>
  <c r="F9" i="13"/>
  <c r="G9" i="13"/>
  <c r="H9" i="13"/>
  <c r="I9" i="13"/>
  <c r="J9" i="13"/>
  <c r="K9" i="13"/>
  <c r="L9" i="13"/>
  <c r="M9" i="13"/>
  <c r="N9" i="13"/>
  <c r="P9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P10" i="13"/>
  <c r="C12" i="13"/>
  <c r="D12" i="13"/>
  <c r="E12" i="13"/>
  <c r="F12" i="13"/>
  <c r="H12" i="13"/>
  <c r="J12" i="13"/>
  <c r="K12" i="13"/>
  <c r="N12" i="13"/>
  <c r="P12" i="13"/>
  <c r="C13" i="13"/>
  <c r="D13" i="13"/>
  <c r="E13" i="13"/>
  <c r="H13" i="13"/>
  <c r="J13" i="13"/>
  <c r="K13" i="13"/>
  <c r="L13" i="13"/>
  <c r="M13" i="13"/>
  <c r="N13" i="13"/>
  <c r="P13" i="13"/>
  <c r="C15" i="13"/>
  <c r="D15" i="13"/>
  <c r="E15" i="13"/>
  <c r="F15" i="13"/>
  <c r="G15" i="13"/>
  <c r="H15" i="13"/>
  <c r="I15" i="13"/>
  <c r="J15" i="13"/>
  <c r="K15" i="13"/>
  <c r="L15" i="13"/>
  <c r="M15" i="13"/>
  <c r="N15" i="13"/>
  <c r="P15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P20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P21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P22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P23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P24" i="13"/>
  <c r="C26" i="13"/>
  <c r="D26" i="13"/>
  <c r="E26" i="13"/>
  <c r="F26" i="13"/>
  <c r="H26" i="13"/>
  <c r="I26" i="13"/>
  <c r="J26" i="13"/>
  <c r="K26" i="13"/>
  <c r="L26" i="13"/>
  <c r="M26" i="13"/>
  <c r="N26" i="13"/>
  <c r="P26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P28" i="13"/>
  <c r="C29" i="13"/>
  <c r="K29" i="13"/>
  <c r="L29" i="13"/>
  <c r="M29" i="13"/>
  <c r="N29" i="13"/>
  <c r="P29" i="13"/>
  <c r="C30" i="13"/>
  <c r="D30" i="13"/>
  <c r="E30" i="13"/>
  <c r="H30" i="13"/>
  <c r="I30" i="13"/>
  <c r="J30" i="13"/>
  <c r="K30" i="13"/>
  <c r="L30" i="13"/>
  <c r="M30" i="13"/>
  <c r="N30" i="13"/>
  <c r="P30" i="13"/>
  <c r="C31" i="13"/>
  <c r="D31" i="13"/>
  <c r="E31" i="13"/>
  <c r="F31" i="13"/>
  <c r="G31" i="13"/>
  <c r="H31" i="13"/>
  <c r="I31" i="13"/>
  <c r="J31" i="13"/>
  <c r="L31" i="13"/>
  <c r="M31" i="13"/>
  <c r="N31" i="13"/>
  <c r="P31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P32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P33" i="13"/>
  <c r="C34" i="13"/>
  <c r="D34" i="13"/>
  <c r="E34" i="13"/>
  <c r="F34" i="13"/>
  <c r="G34" i="13"/>
  <c r="H34" i="13"/>
  <c r="I34" i="13"/>
  <c r="J34" i="13"/>
  <c r="L34" i="13"/>
  <c r="M34" i="13"/>
  <c r="N34" i="13"/>
  <c r="P34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P35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P36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P37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P38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P39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P40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P41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P42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C44" i="13"/>
  <c r="D44" i="13"/>
  <c r="E44" i="13"/>
  <c r="F44" i="13"/>
  <c r="H44" i="13"/>
  <c r="I44" i="13"/>
  <c r="J44" i="13"/>
  <c r="K44" i="13"/>
  <c r="L44" i="13"/>
  <c r="M44" i="13"/>
  <c r="N44" i="13"/>
  <c r="P44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P45" i="13"/>
  <c r="C46" i="13"/>
  <c r="D46" i="13"/>
  <c r="F46" i="13"/>
  <c r="G46" i="13"/>
  <c r="H46" i="13"/>
  <c r="I46" i="13"/>
  <c r="J46" i="13"/>
  <c r="K46" i="13"/>
  <c r="L46" i="13"/>
  <c r="M46" i="13"/>
  <c r="N46" i="13"/>
  <c r="P46" i="13"/>
  <c r="C47" i="13"/>
  <c r="D47" i="13"/>
  <c r="H47" i="13"/>
  <c r="J47" i="13"/>
  <c r="K47" i="13"/>
  <c r="M47" i="13"/>
  <c r="N47" i="13"/>
  <c r="P47" i="13"/>
  <c r="C48" i="13"/>
  <c r="D48" i="13"/>
  <c r="E48" i="13"/>
  <c r="F48" i="13"/>
  <c r="G48" i="13"/>
  <c r="H48" i="13"/>
  <c r="I48" i="13"/>
  <c r="K48" i="13"/>
  <c r="L48" i="13"/>
  <c r="M48" i="13"/>
  <c r="N48" i="13"/>
  <c r="P48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P49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P50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P51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P52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P53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P54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F63" i="13"/>
  <c r="G63" i="13"/>
  <c r="H63" i="13"/>
  <c r="I63" i="13"/>
  <c r="J63" i="13"/>
  <c r="K63" i="13"/>
  <c r="L63" i="13"/>
  <c r="M63" i="13"/>
  <c r="N63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P67" i="13"/>
  <c r="C68" i="13"/>
  <c r="D68" i="13"/>
  <c r="E68" i="13"/>
  <c r="F68" i="13"/>
  <c r="G68" i="13"/>
  <c r="H68" i="13"/>
  <c r="J68" i="13"/>
  <c r="K68" i="13"/>
  <c r="L68" i="13"/>
  <c r="M68" i="13"/>
  <c r="N68" i="13"/>
  <c r="I4" i="13"/>
  <c r="O4" i="12"/>
  <c r="C12" i="57" s="1"/>
  <c r="O5" i="12"/>
  <c r="E13" i="51" s="1"/>
  <c r="C6" i="12"/>
  <c r="E6" i="12"/>
  <c r="G6" i="12"/>
  <c r="H6" i="12"/>
  <c r="I6" i="12"/>
  <c r="K6" i="12"/>
  <c r="L6" i="12"/>
  <c r="M6" i="12"/>
  <c r="N6" i="12"/>
  <c r="F6" i="12"/>
  <c r="O8" i="12"/>
  <c r="O9" i="12"/>
  <c r="O10" i="12"/>
  <c r="C11" i="12"/>
  <c r="D11" i="12"/>
  <c r="E11" i="12"/>
  <c r="F11" i="12"/>
  <c r="G11" i="12"/>
  <c r="H11" i="12"/>
  <c r="J11" i="12"/>
  <c r="K11" i="12"/>
  <c r="L11" i="12"/>
  <c r="M11" i="12"/>
  <c r="N11" i="12"/>
  <c r="P11" i="12"/>
  <c r="H13" i="51" s="1"/>
  <c r="O12" i="12"/>
  <c r="G12" i="57" s="1"/>
  <c r="O13" i="12"/>
  <c r="C19" i="12"/>
  <c r="D19" i="12"/>
  <c r="D66" i="12" s="1"/>
  <c r="E19" i="12"/>
  <c r="F19" i="12"/>
  <c r="G19" i="12"/>
  <c r="H19" i="12"/>
  <c r="I19" i="12"/>
  <c r="J19" i="12"/>
  <c r="K19" i="12"/>
  <c r="L19" i="12"/>
  <c r="M19" i="12"/>
  <c r="N19" i="12"/>
  <c r="P19" i="12"/>
  <c r="J13" i="51" s="1"/>
  <c r="O20" i="12"/>
  <c r="O21" i="12"/>
  <c r="E12" i="57" s="1"/>
  <c r="O22" i="12"/>
  <c r="O23" i="12"/>
  <c r="O24" i="12"/>
  <c r="O26" i="12"/>
  <c r="O27" i="12"/>
  <c r="O28" i="12"/>
  <c r="O29" i="12"/>
  <c r="O30" i="12"/>
  <c r="O31" i="12"/>
  <c r="O32" i="12"/>
  <c r="E11" i="39" s="1"/>
  <c r="O33" i="12"/>
  <c r="O34" i="12"/>
  <c r="O35" i="12"/>
  <c r="O36" i="12"/>
  <c r="O37" i="12"/>
  <c r="O38" i="12"/>
  <c r="O39" i="12"/>
  <c r="O40" i="12"/>
  <c r="O41" i="12"/>
  <c r="O42" i="12"/>
  <c r="O43" i="12"/>
  <c r="P43" i="13"/>
  <c r="O44" i="12"/>
  <c r="O45" i="12"/>
  <c r="O46" i="12"/>
  <c r="O47" i="12"/>
  <c r="O48" i="12"/>
  <c r="K12" i="57" s="1"/>
  <c r="O49" i="12"/>
  <c r="M12" i="57" s="1"/>
  <c r="O50" i="12"/>
  <c r="O51" i="12"/>
  <c r="O52" i="12"/>
  <c r="O53" i="12"/>
  <c r="O54" i="12"/>
  <c r="Q13" i="51"/>
  <c r="C59" i="12"/>
  <c r="D59" i="12"/>
  <c r="E59" i="12"/>
  <c r="F59" i="12"/>
  <c r="G59" i="12"/>
  <c r="H59" i="12"/>
  <c r="I59" i="12"/>
  <c r="J59" i="12"/>
  <c r="K59" i="12"/>
  <c r="L59" i="12"/>
  <c r="M59" i="12"/>
  <c r="N59" i="12"/>
  <c r="O60" i="12"/>
  <c r="O61" i="12"/>
  <c r="O63" i="12"/>
  <c r="Y13" i="51" s="1"/>
  <c r="O64" i="12"/>
  <c r="I12" i="57" s="1"/>
  <c r="O65" i="12"/>
  <c r="O67" i="12"/>
  <c r="O68" i="12"/>
  <c r="D13" i="60" s="1"/>
  <c r="C13" i="60"/>
  <c r="F4" i="13"/>
  <c r="G4" i="13"/>
  <c r="O4" i="11"/>
  <c r="C11" i="57" s="1"/>
  <c r="O5" i="11"/>
  <c r="E12" i="51" s="1"/>
  <c r="C6" i="11"/>
  <c r="J6" i="11"/>
  <c r="M6" i="11"/>
  <c r="N6" i="11"/>
  <c r="G7" i="13"/>
  <c r="K7" i="13"/>
  <c r="F12" i="51"/>
  <c r="E8" i="13"/>
  <c r="F8" i="13"/>
  <c r="G8" i="13"/>
  <c r="H8" i="13"/>
  <c r="J8" i="13"/>
  <c r="K8" i="13"/>
  <c r="O9" i="11"/>
  <c r="O10" i="11"/>
  <c r="C11" i="11"/>
  <c r="D11" i="11"/>
  <c r="E11" i="11"/>
  <c r="F11" i="11"/>
  <c r="H11" i="11"/>
  <c r="I11" i="11"/>
  <c r="J11" i="11"/>
  <c r="K11" i="11"/>
  <c r="L11" i="11"/>
  <c r="M11" i="11"/>
  <c r="N11" i="11"/>
  <c r="P11" i="11"/>
  <c r="H12" i="51" s="1"/>
  <c r="G12" i="13"/>
  <c r="L12" i="13"/>
  <c r="O13" i="11"/>
  <c r="O15" i="11"/>
  <c r="N12" i="51"/>
  <c r="C19" i="11"/>
  <c r="D19" i="11"/>
  <c r="E19" i="11"/>
  <c r="F19" i="11"/>
  <c r="G19" i="11"/>
  <c r="H19" i="11"/>
  <c r="I19" i="11"/>
  <c r="J19" i="11"/>
  <c r="K19" i="11"/>
  <c r="L19" i="11"/>
  <c r="M19" i="11"/>
  <c r="N19" i="11"/>
  <c r="P19" i="11"/>
  <c r="J12" i="51" s="1"/>
  <c r="O20" i="11"/>
  <c r="F10" i="39" s="1"/>
  <c r="E11" i="57"/>
  <c r="O22" i="11"/>
  <c r="O23" i="11"/>
  <c r="O24" i="11"/>
  <c r="O27" i="11"/>
  <c r="O28" i="11"/>
  <c r="D29" i="13"/>
  <c r="G29" i="13"/>
  <c r="I29" i="13"/>
  <c r="J29" i="13"/>
  <c r="F30" i="13"/>
  <c r="G30" i="13"/>
  <c r="O31" i="11"/>
  <c r="O32" i="11"/>
  <c r="E10" i="39" s="1"/>
  <c r="O33" i="11"/>
  <c r="K34" i="13"/>
  <c r="O35" i="11"/>
  <c r="O36" i="11"/>
  <c r="O37" i="11"/>
  <c r="O38" i="11"/>
  <c r="O39" i="11"/>
  <c r="O40" i="11"/>
  <c r="O41" i="11"/>
  <c r="O42" i="11"/>
  <c r="O43" i="11"/>
  <c r="G44" i="13"/>
  <c r="O45" i="11"/>
  <c r="O46" i="11"/>
  <c r="E47" i="13"/>
  <c r="F47" i="13"/>
  <c r="G47" i="13"/>
  <c r="I47" i="13"/>
  <c r="L47" i="13"/>
  <c r="J48" i="13"/>
  <c r="O49" i="11"/>
  <c r="M11" i="57" s="1"/>
  <c r="O50" i="11"/>
  <c r="O51" i="11"/>
  <c r="O52" i="11"/>
  <c r="O53" i="11"/>
  <c r="O54" i="11"/>
  <c r="Q12" i="51"/>
  <c r="C59" i="11"/>
  <c r="D59" i="11"/>
  <c r="E59" i="11"/>
  <c r="F59" i="11"/>
  <c r="G59" i="11"/>
  <c r="H59" i="11"/>
  <c r="I59" i="11"/>
  <c r="J59" i="11"/>
  <c r="K59" i="11"/>
  <c r="L59" i="11"/>
  <c r="M59" i="11"/>
  <c r="N59" i="11"/>
  <c r="O60" i="11"/>
  <c r="O61" i="11"/>
  <c r="C63" i="13"/>
  <c r="E63" i="13"/>
  <c r="O64" i="11"/>
  <c r="I11" i="57" s="1"/>
  <c r="O65" i="11"/>
  <c r="O67" i="11"/>
  <c r="I68" i="13"/>
  <c r="O4" i="10"/>
  <c r="C11" i="51" s="1"/>
  <c r="O5" i="10"/>
  <c r="E11" i="51" s="1"/>
  <c r="C6" i="10"/>
  <c r="D6" i="10"/>
  <c r="E6" i="10"/>
  <c r="F6" i="10"/>
  <c r="G6" i="10"/>
  <c r="I6" i="10"/>
  <c r="J6" i="10"/>
  <c r="K6" i="10"/>
  <c r="L6" i="10"/>
  <c r="M6" i="10"/>
  <c r="N6" i="10"/>
  <c r="O8" i="10"/>
  <c r="O9" i="10"/>
  <c r="O10" i="10"/>
  <c r="C11" i="10"/>
  <c r="D11" i="10"/>
  <c r="E11" i="10"/>
  <c r="E66" i="10" s="1"/>
  <c r="F11" i="10"/>
  <c r="H11" i="10"/>
  <c r="J11" i="10"/>
  <c r="K11" i="10"/>
  <c r="L11" i="10"/>
  <c r="N11" i="10"/>
  <c r="P11" i="10"/>
  <c r="G13" i="13"/>
  <c r="O15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P19" i="10"/>
  <c r="J11" i="51" s="1"/>
  <c r="O20" i="10"/>
  <c r="O21" i="10"/>
  <c r="E10" i="57" s="1"/>
  <c r="O22" i="10"/>
  <c r="O23" i="10"/>
  <c r="O24" i="10"/>
  <c r="O26" i="10"/>
  <c r="O27" i="10"/>
  <c r="L11" i="51"/>
  <c r="O28" i="10"/>
  <c r="O29" i="10"/>
  <c r="O30" i="10"/>
  <c r="O31" i="10"/>
  <c r="O32" i="10"/>
  <c r="E9" i="39" s="1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K10" i="57" s="1"/>
  <c r="O49" i="10"/>
  <c r="O50" i="10"/>
  <c r="O51" i="10"/>
  <c r="O52" i="10"/>
  <c r="O53" i="10"/>
  <c r="O54" i="10"/>
  <c r="Q11" i="51"/>
  <c r="C59" i="10"/>
  <c r="D59" i="10"/>
  <c r="E59" i="10"/>
  <c r="F59" i="10"/>
  <c r="G59" i="10"/>
  <c r="H59" i="10"/>
  <c r="I59" i="10"/>
  <c r="J59" i="10"/>
  <c r="K59" i="10"/>
  <c r="L59" i="10"/>
  <c r="M59" i="10"/>
  <c r="N59" i="10"/>
  <c r="O60" i="10"/>
  <c r="O61" i="10"/>
  <c r="D63" i="13"/>
  <c r="O63" i="10"/>
  <c r="Y11" i="51" s="1"/>
  <c r="O64" i="10"/>
  <c r="I10" i="57" s="1"/>
  <c r="O65" i="10"/>
  <c r="O67" i="10"/>
  <c r="O68" i="10"/>
  <c r="D11" i="60" s="1"/>
  <c r="D4" i="9"/>
  <c r="G4" i="9"/>
  <c r="J4" i="9"/>
  <c r="K4" i="9"/>
  <c r="L4" i="9"/>
  <c r="M4" i="9"/>
  <c r="N4" i="9"/>
  <c r="C5" i="9"/>
  <c r="D5" i="9"/>
  <c r="E5" i="9"/>
  <c r="F5" i="9"/>
  <c r="G5" i="9"/>
  <c r="H5" i="9"/>
  <c r="I5" i="9"/>
  <c r="J5" i="9"/>
  <c r="K5" i="9"/>
  <c r="L5" i="9"/>
  <c r="M5" i="9"/>
  <c r="N5" i="9"/>
  <c r="P5" i="9"/>
  <c r="C7" i="9"/>
  <c r="E7" i="9"/>
  <c r="F7" i="9"/>
  <c r="G7" i="9"/>
  <c r="I7" i="9"/>
  <c r="J7" i="9"/>
  <c r="K7" i="9"/>
  <c r="L7" i="9"/>
  <c r="M7" i="9"/>
  <c r="N7" i="9"/>
  <c r="P7" i="9"/>
  <c r="C8" i="9"/>
  <c r="D8" i="9"/>
  <c r="E8" i="9"/>
  <c r="F8" i="9"/>
  <c r="G8" i="9"/>
  <c r="H8" i="9"/>
  <c r="I8" i="9"/>
  <c r="J8" i="9"/>
  <c r="K8" i="9"/>
  <c r="L8" i="9"/>
  <c r="M8" i="9"/>
  <c r="N8" i="9"/>
  <c r="C9" i="9"/>
  <c r="D9" i="9"/>
  <c r="E9" i="9"/>
  <c r="F9" i="9"/>
  <c r="G9" i="9"/>
  <c r="H9" i="9"/>
  <c r="I9" i="9"/>
  <c r="J9" i="9"/>
  <c r="K9" i="9"/>
  <c r="L9" i="9"/>
  <c r="M9" i="9"/>
  <c r="N9" i="9"/>
  <c r="C10" i="9"/>
  <c r="D10" i="9"/>
  <c r="E10" i="9"/>
  <c r="F10" i="9"/>
  <c r="G10" i="9"/>
  <c r="H10" i="9"/>
  <c r="I10" i="9"/>
  <c r="J10" i="9"/>
  <c r="K10" i="9"/>
  <c r="L10" i="9"/>
  <c r="M10" i="9"/>
  <c r="N10" i="9"/>
  <c r="G12" i="9"/>
  <c r="I12" i="9"/>
  <c r="J12" i="9"/>
  <c r="K12" i="9"/>
  <c r="L12" i="9"/>
  <c r="M12" i="9"/>
  <c r="N12" i="9"/>
  <c r="C13" i="9"/>
  <c r="D13" i="9"/>
  <c r="E13" i="9"/>
  <c r="F13" i="9"/>
  <c r="G13" i="9"/>
  <c r="H13" i="9"/>
  <c r="I13" i="9"/>
  <c r="J13" i="9"/>
  <c r="K13" i="9"/>
  <c r="L13" i="9"/>
  <c r="M13" i="9"/>
  <c r="N13" i="9"/>
  <c r="P13" i="9"/>
  <c r="C15" i="9"/>
  <c r="D15" i="9"/>
  <c r="E15" i="9"/>
  <c r="F15" i="9"/>
  <c r="G15" i="9"/>
  <c r="H15" i="9"/>
  <c r="I15" i="9"/>
  <c r="J15" i="9"/>
  <c r="K15" i="9"/>
  <c r="L15" i="9"/>
  <c r="M15" i="9"/>
  <c r="N15" i="9"/>
  <c r="P15" i="9"/>
  <c r="C20" i="9"/>
  <c r="D20" i="9"/>
  <c r="E20" i="9"/>
  <c r="F20" i="9"/>
  <c r="G20" i="9"/>
  <c r="H20" i="9"/>
  <c r="I20" i="9"/>
  <c r="J20" i="9"/>
  <c r="K20" i="9"/>
  <c r="L20" i="9"/>
  <c r="M20" i="9"/>
  <c r="N20" i="9"/>
  <c r="P20" i="9"/>
  <c r="C21" i="9"/>
  <c r="D21" i="9"/>
  <c r="E21" i="9"/>
  <c r="F21" i="9"/>
  <c r="G21" i="9"/>
  <c r="I21" i="9"/>
  <c r="J21" i="9"/>
  <c r="K21" i="9"/>
  <c r="L21" i="9"/>
  <c r="N21" i="9"/>
  <c r="P21" i="9"/>
  <c r="C22" i="9"/>
  <c r="D22" i="9"/>
  <c r="E22" i="9"/>
  <c r="F22" i="9"/>
  <c r="G22" i="9"/>
  <c r="H22" i="9"/>
  <c r="I22" i="9"/>
  <c r="J22" i="9"/>
  <c r="K22" i="9"/>
  <c r="L22" i="9"/>
  <c r="M22" i="9"/>
  <c r="N22" i="9"/>
  <c r="P22" i="9"/>
  <c r="C23" i="9"/>
  <c r="D23" i="9"/>
  <c r="E23" i="9"/>
  <c r="F23" i="9"/>
  <c r="G23" i="9"/>
  <c r="H23" i="9"/>
  <c r="I23" i="9"/>
  <c r="J23" i="9"/>
  <c r="K23" i="9"/>
  <c r="L23" i="9"/>
  <c r="M23" i="9"/>
  <c r="N23" i="9"/>
  <c r="P23" i="9"/>
  <c r="C24" i="9"/>
  <c r="D24" i="9"/>
  <c r="E24" i="9"/>
  <c r="F24" i="9"/>
  <c r="G24" i="9"/>
  <c r="H24" i="9"/>
  <c r="I24" i="9"/>
  <c r="J24" i="9"/>
  <c r="K24" i="9"/>
  <c r="L24" i="9"/>
  <c r="M24" i="9"/>
  <c r="N24" i="9"/>
  <c r="P24" i="9"/>
  <c r="C26" i="9"/>
  <c r="D26" i="9"/>
  <c r="E26" i="9"/>
  <c r="F26" i="9"/>
  <c r="H26" i="9"/>
  <c r="I26" i="9"/>
  <c r="J26" i="9"/>
  <c r="K26" i="9"/>
  <c r="L26" i="9"/>
  <c r="M26" i="9"/>
  <c r="N26" i="9"/>
  <c r="P26" i="9"/>
  <c r="C27" i="9"/>
  <c r="D27" i="9"/>
  <c r="E27" i="9"/>
  <c r="F27" i="9"/>
  <c r="G27" i="9"/>
  <c r="H27" i="9"/>
  <c r="I27" i="9"/>
  <c r="J27" i="9"/>
  <c r="K27" i="9"/>
  <c r="L27" i="9"/>
  <c r="M27" i="9"/>
  <c r="N27" i="9"/>
  <c r="P27" i="9"/>
  <c r="C28" i="9"/>
  <c r="D28" i="9"/>
  <c r="E28" i="9"/>
  <c r="F28" i="9"/>
  <c r="G28" i="9"/>
  <c r="H28" i="9"/>
  <c r="I28" i="9"/>
  <c r="J28" i="9"/>
  <c r="K28" i="9"/>
  <c r="L28" i="9"/>
  <c r="M28" i="9"/>
  <c r="N28" i="9"/>
  <c r="P28" i="9"/>
  <c r="C29" i="9"/>
  <c r="D29" i="9"/>
  <c r="E29" i="9"/>
  <c r="F29" i="9"/>
  <c r="G29" i="9"/>
  <c r="H29" i="9"/>
  <c r="I29" i="9"/>
  <c r="J29" i="9"/>
  <c r="K29" i="9"/>
  <c r="L29" i="9"/>
  <c r="M29" i="9"/>
  <c r="N29" i="9"/>
  <c r="P29" i="9"/>
  <c r="C30" i="9"/>
  <c r="D30" i="9"/>
  <c r="E30" i="9"/>
  <c r="F30" i="9"/>
  <c r="G30" i="9"/>
  <c r="H30" i="9"/>
  <c r="I30" i="9"/>
  <c r="J30" i="9"/>
  <c r="K30" i="9"/>
  <c r="L30" i="9"/>
  <c r="M30" i="9"/>
  <c r="N30" i="9"/>
  <c r="P30" i="9"/>
  <c r="C31" i="9"/>
  <c r="D31" i="9"/>
  <c r="E31" i="9"/>
  <c r="F31" i="9"/>
  <c r="G31" i="9"/>
  <c r="H31" i="9"/>
  <c r="I31" i="9"/>
  <c r="J31" i="9"/>
  <c r="K31" i="9"/>
  <c r="L31" i="9"/>
  <c r="M31" i="9"/>
  <c r="N31" i="9"/>
  <c r="P31" i="9"/>
  <c r="C32" i="9"/>
  <c r="D32" i="9"/>
  <c r="E32" i="9"/>
  <c r="F32" i="9"/>
  <c r="G32" i="9"/>
  <c r="H32" i="9"/>
  <c r="I32" i="9"/>
  <c r="J32" i="9"/>
  <c r="K32" i="9"/>
  <c r="L32" i="9"/>
  <c r="M32" i="9"/>
  <c r="N32" i="9"/>
  <c r="P32" i="9"/>
  <c r="C33" i="9"/>
  <c r="D33" i="9"/>
  <c r="E33" i="9"/>
  <c r="F33" i="9"/>
  <c r="H33" i="9"/>
  <c r="I33" i="9"/>
  <c r="J33" i="9"/>
  <c r="K33" i="9"/>
  <c r="L33" i="9"/>
  <c r="M33" i="9"/>
  <c r="N33" i="9"/>
  <c r="P33" i="9"/>
  <c r="C34" i="9"/>
  <c r="D34" i="9"/>
  <c r="E34" i="9"/>
  <c r="F34" i="9"/>
  <c r="G34" i="9"/>
  <c r="H34" i="9"/>
  <c r="I34" i="9"/>
  <c r="J34" i="9"/>
  <c r="K34" i="9"/>
  <c r="L34" i="9"/>
  <c r="M34" i="9"/>
  <c r="N34" i="9"/>
  <c r="P34" i="9"/>
  <c r="C35" i="9"/>
  <c r="D35" i="9"/>
  <c r="E35" i="9"/>
  <c r="F35" i="9"/>
  <c r="G35" i="9"/>
  <c r="H35" i="9"/>
  <c r="I35" i="9"/>
  <c r="J35" i="9"/>
  <c r="K35" i="9"/>
  <c r="L35" i="9"/>
  <c r="M35" i="9"/>
  <c r="N35" i="9"/>
  <c r="P35" i="9"/>
  <c r="C36" i="9"/>
  <c r="D36" i="9"/>
  <c r="E36" i="9"/>
  <c r="F36" i="9"/>
  <c r="G36" i="9"/>
  <c r="H36" i="9"/>
  <c r="I36" i="9"/>
  <c r="J36" i="9"/>
  <c r="K36" i="9"/>
  <c r="L36" i="9"/>
  <c r="M36" i="9"/>
  <c r="N36" i="9"/>
  <c r="P36" i="9"/>
  <c r="C37" i="9"/>
  <c r="D37" i="9"/>
  <c r="E37" i="9"/>
  <c r="F37" i="9"/>
  <c r="G37" i="9"/>
  <c r="H37" i="9"/>
  <c r="I37" i="9"/>
  <c r="J37" i="9"/>
  <c r="K37" i="9"/>
  <c r="L37" i="9"/>
  <c r="M37" i="9"/>
  <c r="N37" i="9"/>
  <c r="P37" i="9"/>
  <c r="C38" i="9"/>
  <c r="D38" i="9"/>
  <c r="E38" i="9"/>
  <c r="F38" i="9"/>
  <c r="G38" i="9"/>
  <c r="H38" i="9"/>
  <c r="I38" i="9"/>
  <c r="J38" i="9"/>
  <c r="K38" i="9"/>
  <c r="L38" i="9"/>
  <c r="M38" i="9"/>
  <c r="N38" i="9"/>
  <c r="P38" i="9"/>
  <c r="C39" i="9"/>
  <c r="D39" i="9"/>
  <c r="E39" i="9"/>
  <c r="G39" i="9"/>
  <c r="H39" i="9"/>
  <c r="I39" i="9"/>
  <c r="J39" i="9"/>
  <c r="K39" i="9"/>
  <c r="L39" i="9"/>
  <c r="M39" i="9"/>
  <c r="N39" i="9"/>
  <c r="P39" i="9"/>
  <c r="C40" i="9"/>
  <c r="D40" i="9"/>
  <c r="E40" i="9"/>
  <c r="F40" i="9"/>
  <c r="G40" i="9"/>
  <c r="H40" i="9"/>
  <c r="I40" i="9"/>
  <c r="J40" i="9"/>
  <c r="K40" i="9"/>
  <c r="L40" i="9"/>
  <c r="M40" i="9"/>
  <c r="N40" i="9"/>
  <c r="P40" i="9"/>
  <c r="C41" i="9"/>
  <c r="D41" i="9"/>
  <c r="E41" i="9"/>
  <c r="F41" i="9"/>
  <c r="G41" i="9"/>
  <c r="H41" i="9"/>
  <c r="I41" i="9"/>
  <c r="J41" i="9"/>
  <c r="K41" i="9"/>
  <c r="L41" i="9"/>
  <c r="M41" i="9"/>
  <c r="N41" i="9"/>
  <c r="P41" i="9"/>
  <c r="C42" i="9"/>
  <c r="D42" i="9"/>
  <c r="E42" i="9"/>
  <c r="F42" i="9"/>
  <c r="G42" i="9"/>
  <c r="H42" i="9"/>
  <c r="I42" i="9"/>
  <c r="J42" i="9"/>
  <c r="K42" i="9"/>
  <c r="L42" i="9"/>
  <c r="M42" i="9"/>
  <c r="N42" i="9"/>
  <c r="P42" i="9"/>
  <c r="C43" i="9"/>
  <c r="D43" i="9"/>
  <c r="E43" i="9"/>
  <c r="F43" i="9"/>
  <c r="G43" i="9"/>
  <c r="H43" i="9"/>
  <c r="I43" i="9"/>
  <c r="J43" i="9"/>
  <c r="K43" i="9"/>
  <c r="L43" i="9"/>
  <c r="M43" i="9"/>
  <c r="N43" i="9"/>
  <c r="P43" i="9"/>
  <c r="C44" i="9"/>
  <c r="D44" i="9"/>
  <c r="E44" i="9"/>
  <c r="F44" i="9"/>
  <c r="G44" i="9"/>
  <c r="H44" i="9"/>
  <c r="I44" i="9"/>
  <c r="J44" i="9"/>
  <c r="K44" i="9"/>
  <c r="L44" i="9"/>
  <c r="M44" i="9"/>
  <c r="N44" i="9"/>
  <c r="C45" i="9"/>
  <c r="D45" i="9"/>
  <c r="E45" i="9"/>
  <c r="G45" i="9"/>
  <c r="H45" i="9"/>
  <c r="I45" i="9"/>
  <c r="J45" i="9"/>
  <c r="L45" i="9"/>
  <c r="M45" i="9"/>
  <c r="N45" i="9"/>
  <c r="P45" i="9"/>
  <c r="C46" i="9"/>
  <c r="D46" i="9"/>
  <c r="E46" i="9"/>
  <c r="G46" i="9"/>
  <c r="H46" i="9"/>
  <c r="I46" i="9"/>
  <c r="J46" i="9"/>
  <c r="K46" i="9"/>
  <c r="L46" i="9"/>
  <c r="M46" i="9"/>
  <c r="N46" i="9"/>
  <c r="P46" i="9"/>
  <c r="C47" i="9"/>
  <c r="D47" i="9"/>
  <c r="E47" i="9"/>
  <c r="F47" i="9"/>
  <c r="G47" i="9"/>
  <c r="H47" i="9"/>
  <c r="I47" i="9"/>
  <c r="J47" i="9"/>
  <c r="K47" i="9"/>
  <c r="L47" i="9"/>
  <c r="M47" i="9"/>
  <c r="N47" i="9"/>
  <c r="P47" i="9"/>
  <c r="C48" i="9"/>
  <c r="D48" i="9"/>
  <c r="E48" i="9"/>
  <c r="F48" i="9"/>
  <c r="G48" i="9"/>
  <c r="H48" i="9"/>
  <c r="I48" i="9"/>
  <c r="J48" i="9"/>
  <c r="K48" i="9"/>
  <c r="L48" i="9"/>
  <c r="M48" i="9"/>
  <c r="N48" i="9"/>
  <c r="P48" i="9"/>
  <c r="C49" i="9"/>
  <c r="D49" i="9"/>
  <c r="E49" i="9"/>
  <c r="F49" i="9"/>
  <c r="G49" i="9"/>
  <c r="H49" i="9"/>
  <c r="I49" i="9"/>
  <c r="J49" i="9"/>
  <c r="K49" i="9"/>
  <c r="L49" i="9"/>
  <c r="M49" i="9"/>
  <c r="N49" i="9"/>
  <c r="P49" i="9"/>
  <c r="C50" i="9"/>
  <c r="D50" i="9"/>
  <c r="E50" i="9"/>
  <c r="F50" i="9"/>
  <c r="G50" i="9"/>
  <c r="H50" i="9"/>
  <c r="I50" i="9"/>
  <c r="J50" i="9"/>
  <c r="K50" i="9"/>
  <c r="L50" i="9"/>
  <c r="M50" i="9"/>
  <c r="N50" i="9"/>
  <c r="P50" i="9"/>
  <c r="C51" i="9"/>
  <c r="D51" i="9"/>
  <c r="E51" i="9"/>
  <c r="F51" i="9"/>
  <c r="G51" i="9"/>
  <c r="I51" i="9"/>
  <c r="J51" i="9"/>
  <c r="K51" i="9"/>
  <c r="L51" i="9"/>
  <c r="M51" i="9"/>
  <c r="N51" i="9"/>
  <c r="P51" i="9"/>
  <c r="C52" i="9"/>
  <c r="D52" i="9"/>
  <c r="E52" i="9"/>
  <c r="F52" i="9"/>
  <c r="G52" i="9"/>
  <c r="I52" i="9"/>
  <c r="J52" i="9"/>
  <c r="K52" i="9"/>
  <c r="L52" i="9"/>
  <c r="M52" i="9"/>
  <c r="N52" i="9"/>
  <c r="P52" i="9"/>
  <c r="C53" i="9"/>
  <c r="D53" i="9"/>
  <c r="E53" i="9"/>
  <c r="F53" i="9"/>
  <c r="G53" i="9"/>
  <c r="I53" i="9"/>
  <c r="J53" i="9"/>
  <c r="K53" i="9"/>
  <c r="L53" i="9"/>
  <c r="M53" i="9"/>
  <c r="N53" i="9"/>
  <c r="P53" i="9"/>
  <c r="C54" i="9"/>
  <c r="D54" i="9"/>
  <c r="E54" i="9"/>
  <c r="F54" i="9"/>
  <c r="G54" i="9"/>
  <c r="I54" i="9"/>
  <c r="J54" i="9"/>
  <c r="K54" i="9"/>
  <c r="L54" i="9"/>
  <c r="M54" i="9"/>
  <c r="N54" i="9"/>
  <c r="P54" i="9"/>
  <c r="P55" i="9"/>
  <c r="C60" i="9"/>
  <c r="D60" i="9"/>
  <c r="E60" i="9"/>
  <c r="F60" i="9"/>
  <c r="G60" i="9"/>
  <c r="H60" i="9"/>
  <c r="I60" i="9"/>
  <c r="J60" i="9"/>
  <c r="K60" i="9"/>
  <c r="L60" i="9"/>
  <c r="M60" i="9"/>
  <c r="N60" i="9"/>
  <c r="C61" i="9"/>
  <c r="D61" i="9"/>
  <c r="E61" i="9"/>
  <c r="F61" i="9"/>
  <c r="G61" i="9"/>
  <c r="H61" i="9"/>
  <c r="I61" i="9"/>
  <c r="J61" i="9"/>
  <c r="K61" i="9"/>
  <c r="L61" i="9"/>
  <c r="M61" i="9"/>
  <c r="N61" i="9"/>
  <c r="C63" i="9"/>
  <c r="C66" i="9" s="1"/>
  <c r="F63" i="9"/>
  <c r="G63" i="9"/>
  <c r="H63" i="9"/>
  <c r="I63" i="9"/>
  <c r="J63" i="9"/>
  <c r="K63" i="9"/>
  <c r="L63" i="9"/>
  <c r="M63" i="9"/>
  <c r="N63" i="9"/>
  <c r="P63" i="9"/>
  <c r="C64" i="9"/>
  <c r="D64" i="9"/>
  <c r="E64" i="9"/>
  <c r="F64" i="9"/>
  <c r="G64" i="9"/>
  <c r="H64" i="9"/>
  <c r="I64" i="9"/>
  <c r="J64" i="9"/>
  <c r="K64" i="9"/>
  <c r="L64" i="9"/>
  <c r="M64" i="9"/>
  <c r="N64" i="9"/>
  <c r="C65" i="9"/>
  <c r="D65" i="9"/>
  <c r="E65" i="9"/>
  <c r="F65" i="9"/>
  <c r="G65" i="9"/>
  <c r="H65" i="9"/>
  <c r="I65" i="9"/>
  <c r="J65" i="9"/>
  <c r="K65" i="9"/>
  <c r="L65" i="9"/>
  <c r="M65" i="9"/>
  <c r="N65" i="9"/>
  <c r="C67" i="9"/>
  <c r="D67" i="9"/>
  <c r="E67" i="9"/>
  <c r="F67" i="9"/>
  <c r="G67" i="9"/>
  <c r="H67" i="9"/>
  <c r="I67" i="9"/>
  <c r="J67" i="9"/>
  <c r="K67" i="9"/>
  <c r="L67" i="9"/>
  <c r="M67" i="9"/>
  <c r="N67" i="9"/>
  <c r="C68" i="9"/>
  <c r="D68" i="9"/>
  <c r="E68" i="9"/>
  <c r="F68" i="9"/>
  <c r="G68" i="9"/>
  <c r="H68" i="9"/>
  <c r="I68" i="9"/>
  <c r="J68" i="9"/>
  <c r="K68" i="9"/>
  <c r="L68" i="9"/>
  <c r="M68" i="9"/>
  <c r="N68" i="9"/>
  <c r="P68" i="9"/>
  <c r="E4" i="9"/>
  <c r="O5" i="8"/>
  <c r="E9" i="51" s="1"/>
  <c r="C6" i="8"/>
  <c r="D6" i="8"/>
  <c r="E6" i="8"/>
  <c r="F6" i="8"/>
  <c r="G6" i="8"/>
  <c r="I6" i="8"/>
  <c r="J6" i="8"/>
  <c r="K6" i="8"/>
  <c r="L6" i="8"/>
  <c r="M6" i="8"/>
  <c r="N6" i="8"/>
  <c r="H6" i="8"/>
  <c r="O8" i="8"/>
  <c r="O9" i="8"/>
  <c r="O10" i="8"/>
  <c r="C11" i="8"/>
  <c r="D11" i="8"/>
  <c r="F11" i="8"/>
  <c r="G11" i="8"/>
  <c r="H11" i="8"/>
  <c r="I11" i="8"/>
  <c r="J11" i="8"/>
  <c r="K11" i="8"/>
  <c r="L11" i="8"/>
  <c r="M11" i="8"/>
  <c r="N11" i="8"/>
  <c r="P11" i="8"/>
  <c r="H9" i="51" s="1"/>
  <c r="E12" i="9"/>
  <c r="F8" i="57"/>
  <c r="O13" i="8"/>
  <c r="O15" i="8"/>
  <c r="P16" i="8"/>
  <c r="N9" i="51" s="1"/>
  <c r="C19" i="8"/>
  <c r="D19" i="8"/>
  <c r="D66" i="8" s="1"/>
  <c r="E19" i="8"/>
  <c r="F19" i="8"/>
  <c r="G19" i="8"/>
  <c r="H19" i="8"/>
  <c r="I19" i="8"/>
  <c r="J19" i="8"/>
  <c r="K19" i="8"/>
  <c r="L19" i="8"/>
  <c r="M19" i="8"/>
  <c r="N19" i="8"/>
  <c r="P19" i="8"/>
  <c r="J9" i="51" s="1"/>
  <c r="O20" i="8"/>
  <c r="O21" i="8"/>
  <c r="E8" i="57" s="1"/>
  <c r="O22" i="8"/>
  <c r="O23" i="8"/>
  <c r="O24" i="8"/>
  <c r="O26" i="8"/>
  <c r="O27" i="8"/>
  <c r="O28" i="8"/>
  <c r="O29" i="8"/>
  <c r="O30" i="8"/>
  <c r="O31" i="8"/>
  <c r="O32" i="8"/>
  <c r="E8" i="39" s="1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K8" i="57" s="1"/>
  <c r="O49" i="8"/>
  <c r="M8" i="57" s="1"/>
  <c r="O50" i="8"/>
  <c r="O51" i="8"/>
  <c r="O52" i="8"/>
  <c r="O53" i="8"/>
  <c r="O54" i="8"/>
  <c r="O55" i="8"/>
  <c r="Q9" i="51" s="1"/>
  <c r="C59" i="8"/>
  <c r="D59" i="8"/>
  <c r="E59" i="8"/>
  <c r="F59" i="8"/>
  <c r="G59" i="8"/>
  <c r="H59" i="8"/>
  <c r="I59" i="8"/>
  <c r="J59" i="8"/>
  <c r="K59" i="8"/>
  <c r="L59" i="8"/>
  <c r="M59" i="8"/>
  <c r="N59" i="8"/>
  <c r="O60" i="8"/>
  <c r="O61" i="8"/>
  <c r="O63" i="8"/>
  <c r="O64" i="8"/>
  <c r="I8" i="57" s="1"/>
  <c r="O65" i="8"/>
  <c r="O67" i="8"/>
  <c r="O68" i="8"/>
  <c r="D8" i="60" s="1"/>
  <c r="O4" i="7"/>
  <c r="C8" i="51" s="1"/>
  <c r="O5" i="7"/>
  <c r="E8" i="51" s="1"/>
  <c r="C6" i="7"/>
  <c r="D6" i="7"/>
  <c r="E6" i="7"/>
  <c r="F6" i="7"/>
  <c r="G6" i="7"/>
  <c r="H6" i="7"/>
  <c r="I6" i="7"/>
  <c r="J6" i="7"/>
  <c r="K6" i="7"/>
  <c r="L6" i="7"/>
  <c r="M6" i="7"/>
  <c r="N6" i="7"/>
  <c r="O7" i="7"/>
  <c r="O8" i="7"/>
  <c r="O9" i="7"/>
  <c r="O10" i="7"/>
  <c r="C11" i="7"/>
  <c r="D11" i="7"/>
  <c r="E11" i="7"/>
  <c r="F11" i="7"/>
  <c r="G11" i="7"/>
  <c r="I11" i="7"/>
  <c r="J11" i="7"/>
  <c r="K11" i="7"/>
  <c r="L11" i="7"/>
  <c r="M11" i="7"/>
  <c r="N11" i="7"/>
  <c r="P11" i="7"/>
  <c r="O12" i="7"/>
  <c r="G7" i="57" s="1"/>
  <c r="F7" i="57"/>
  <c r="O13" i="7"/>
  <c r="O15" i="7"/>
  <c r="N8" i="51"/>
  <c r="D19" i="7"/>
  <c r="E19" i="7"/>
  <c r="F19" i="7"/>
  <c r="G19" i="7"/>
  <c r="H19" i="7"/>
  <c r="I19" i="7"/>
  <c r="J19" i="7"/>
  <c r="K19" i="7"/>
  <c r="L19" i="7"/>
  <c r="M19" i="7"/>
  <c r="N19" i="7"/>
  <c r="P19" i="7"/>
  <c r="J8" i="51" s="1"/>
  <c r="O20" i="7"/>
  <c r="F7" i="39" s="1"/>
  <c r="O21" i="7"/>
  <c r="E7" i="57" s="1"/>
  <c r="O22" i="7"/>
  <c r="O23" i="7"/>
  <c r="O24" i="7"/>
  <c r="L8" i="51"/>
  <c r="O26" i="7"/>
  <c r="O27" i="7"/>
  <c r="O28" i="7"/>
  <c r="O29" i="7"/>
  <c r="O30" i="7"/>
  <c r="O31" i="7"/>
  <c r="O32" i="7"/>
  <c r="E7" i="39" s="1"/>
  <c r="O34" i="7"/>
  <c r="O35" i="7"/>
  <c r="O36" i="7"/>
  <c r="O37" i="7"/>
  <c r="O38" i="7"/>
  <c r="O39" i="7"/>
  <c r="O40" i="7"/>
  <c r="O41" i="7"/>
  <c r="O42" i="7"/>
  <c r="O43" i="7"/>
  <c r="O44" i="7"/>
  <c r="K45" i="9"/>
  <c r="O45" i="7"/>
  <c r="O46" i="7"/>
  <c r="O47" i="7"/>
  <c r="O48" i="7"/>
  <c r="K7" i="57" s="1"/>
  <c r="O49" i="7"/>
  <c r="M7" i="57" s="1"/>
  <c r="O50" i="7"/>
  <c r="O52" i="7"/>
  <c r="O53" i="7"/>
  <c r="O54" i="7"/>
  <c r="O55" i="7"/>
  <c r="Q8" i="51" s="1"/>
  <c r="C59" i="7"/>
  <c r="D59" i="7"/>
  <c r="E59" i="7"/>
  <c r="F59" i="7"/>
  <c r="G59" i="7"/>
  <c r="H59" i="7"/>
  <c r="I59" i="7"/>
  <c r="J59" i="7"/>
  <c r="K59" i="7"/>
  <c r="L59" i="7"/>
  <c r="M59" i="7"/>
  <c r="N59" i="7"/>
  <c r="O60" i="7"/>
  <c r="O61" i="7"/>
  <c r="D63" i="9"/>
  <c r="O63" i="7"/>
  <c r="O64" i="7"/>
  <c r="I7" i="57" s="1"/>
  <c r="O65" i="7"/>
  <c r="O67" i="7"/>
  <c r="O68" i="7"/>
  <c r="D7" i="60" s="1"/>
  <c r="O5" i="6"/>
  <c r="E7" i="51" s="1"/>
  <c r="C6" i="6"/>
  <c r="D6" i="6"/>
  <c r="E6" i="6"/>
  <c r="F6" i="6"/>
  <c r="G6" i="6"/>
  <c r="I6" i="6"/>
  <c r="J6" i="6"/>
  <c r="K6" i="6"/>
  <c r="L6" i="6"/>
  <c r="M6" i="6"/>
  <c r="N6" i="6"/>
  <c r="H7" i="9"/>
  <c r="O8" i="6"/>
  <c r="O9" i="6"/>
  <c r="O10" i="6"/>
  <c r="C11" i="6"/>
  <c r="D11" i="6"/>
  <c r="E11" i="6"/>
  <c r="F11" i="6"/>
  <c r="G11" i="6"/>
  <c r="I11" i="6"/>
  <c r="J11" i="6"/>
  <c r="K11" i="6"/>
  <c r="L11" i="6"/>
  <c r="M11" i="6"/>
  <c r="N11" i="6"/>
  <c r="H11" i="6"/>
  <c r="F6" i="57"/>
  <c r="O13" i="6"/>
  <c r="O15" i="6"/>
  <c r="N7" i="51"/>
  <c r="C19" i="6"/>
  <c r="D19" i="6"/>
  <c r="E19" i="6"/>
  <c r="F19" i="6"/>
  <c r="G19" i="6"/>
  <c r="I19" i="6"/>
  <c r="J19" i="6"/>
  <c r="K19" i="6"/>
  <c r="L19" i="6"/>
  <c r="M19" i="6"/>
  <c r="N19" i="6"/>
  <c r="P19" i="6"/>
  <c r="J7" i="51" s="1"/>
  <c r="O20" i="6"/>
  <c r="F6" i="39" s="1"/>
  <c r="H21" i="9"/>
  <c r="O22" i="6"/>
  <c r="O23" i="6"/>
  <c r="O24" i="6"/>
  <c r="O26" i="6"/>
  <c r="O27" i="6"/>
  <c r="O28" i="6"/>
  <c r="O29" i="6"/>
  <c r="O30" i="6"/>
  <c r="O31" i="6"/>
  <c r="O32" i="6"/>
  <c r="E6" i="39" s="1"/>
  <c r="O33" i="6"/>
  <c r="O34" i="6"/>
  <c r="O35" i="6"/>
  <c r="O36" i="6"/>
  <c r="O37" i="6"/>
  <c r="O38" i="6"/>
  <c r="O39" i="6"/>
  <c r="O40" i="6"/>
  <c r="O41" i="6"/>
  <c r="O42" i="6"/>
  <c r="O43" i="6"/>
  <c r="O44" i="6"/>
  <c r="F45" i="9"/>
  <c r="O46" i="6"/>
  <c r="O47" i="6"/>
  <c r="O48" i="6"/>
  <c r="K6" i="57" s="1"/>
  <c r="O49" i="6"/>
  <c r="M6" i="57" s="1"/>
  <c r="O50" i="6"/>
  <c r="O51" i="6"/>
  <c r="O52" i="6"/>
  <c r="O53" i="6"/>
  <c r="O54" i="6"/>
  <c r="O55" i="6"/>
  <c r="Q7" i="51" s="1"/>
  <c r="C59" i="6"/>
  <c r="D59" i="6"/>
  <c r="E59" i="6"/>
  <c r="F59" i="6"/>
  <c r="G59" i="6"/>
  <c r="H59" i="6"/>
  <c r="I59" i="6"/>
  <c r="J59" i="6"/>
  <c r="K59" i="6"/>
  <c r="L59" i="6"/>
  <c r="M59" i="6"/>
  <c r="N59" i="6"/>
  <c r="O60" i="6"/>
  <c r="O61" i="6"/>
  <c r="Y7" i="51"/>
  <c r="O64" i="6"/>
  <c r="I6" i="57" s="1"/>
  <c r="O65" i="6"/>
  <c r="O67" i="6"/>
  <c r="O68" i="6"/>
  <c r="D6" i="60" s="1"/>
  <c r="O4" i="5"/>
  <c r="O5" i="5"/>
  <c r="E10" i="51" s="1"/>
  <c r="C6" i="5"/>
  <c r="D6" i="5"/>
  <c r="E6" i="5"/>
  <c r="F6" i="5"/>
  <c r="G6" i="5"/>
  <c r="H6" i="5"/>
  <c r="I6" i="5"/>
  <c r="J6" i="5"/>
  <c r="K6" i="5"/>
  <c r="L6" i="5"/>
  <c r="M6" i="5"/>
  <c r="N6" i="5"/>
  <c r="O7" i="5"/>
  <c r="O8" i="5"/>
  <c r="O9" i="5"/>
  <c r="O10" i="5"/>
  <c r="C11" i="5"/>
  <c r="D11" i="5"/>
  <c r="E11" i="5"/>
  <c r="F11" i="5"/>
  <c r="G11" i="5"/>
  <c r="H11" i="5"/>
  <c r="I11" i="5"/>
  <c r="J11" i="5"/>
  <c r="K11" i="5"/>
  <c r="L11" i="5"/>
  <c r="M11" i="5"/>
  <c r="N11" i="5"/>
  <c r="O12" i="5"/>
  <c r="O13" i="5"/>
  <c r="O15" i="5"/>
  <c r="C19" i="5"/>
  <c r="D19" i="5"/>
  <c r="E19" i="5"/>
  <c r="F19" i="5"/>
  <c r="G19" i="5"/>
  <c r="H19" i="5"/>
  <c r="I19" i="5"/>
  <c r="J19" i="5"/>
  <c r="K19" i="5"/>
  <c r="L19" i="5"/>
  <c r="M19" i="5"/>
  <c r="N19" i="5"/>
  <c r="O20" i="5"/>
  <c r="O21" i="5"/>
  <c r="E9" i="57" s="1"/>
  <c r="O22" i="5"/>
  <c r="O23" i="5"/>
  <c r="O24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K9" i="57" s="1"/>
  <c r="O49" i="5"/>
  <c r="M9" i="57" s="1"/>
  <c r="O50" i="5"/>
  <c r="O51" i="5"/>
  <c r="O52" i="5"/>
  <c r="O53" i="5"/>
  <c r="O54" i="5"/>
  <c r="O55" i="5"/>
  <c r="Q10" i="51" s="1"/>
  <c r="C59" i="5"/>
  <c r="D59" i="5"/>
  <c r="E59" i="5"/>
  <c r="F59" i="5"/>
  <c r="G59" i="5"/>
  <c r="H59" i="5"/>
  <c r="I59" i="5"/>
  <c r="J59" i="5"/>
  <c r="K59" i="5"/>
  <c r="L59" i="5"/>
  <c r="M59" i="5"/>
  <c r="N59" i="5"/>
  <c r="O60" i="5"/>
  <c r="O61" i="5"/>
  <c r="O63" i="5"/>
  <c r="Y10" i="51" s="1"/>
  <c r="O64" i="5"/>
  <c r="I9" i="57" s="1"/>
  <c r="O65" i="5"/>
  <c r="O67" i="5"/>
  <c r="O68" i="5"/>
  <c r="D9" i="60" s="1"/>
  <c r="F4" i="9"/>
  <c r="H4" i="9"/>
  <c r="I4" i="9"/>
  <c r="E6" i="51"/>
  <c r="C6" i="4"/>
  <c r="D6" i="4"/>
  <c r="E6" i="4"/>
  <c r="F6" i="4"/>
  <c r="G6" i="4"/>
  <c r="H6" i="4"/>
  <c r="I6" i="4"/>
  <c r="J6" i="4"/>
  <c r="K6" i="4"/>
  <c r="L6" i="4"/>
  <c r="M6" i="4"/>
  <c r="N6" i="4"/>
  <c r="D7" i="9"/>
  <c r="O7" i="4"/>
  <c r="O8" i="4"/>
  <c r="O9" i="4"/>
  <c r="O10" i="4"/>
  <c r="C11" i="4"/>
  <c r="E11" i="4"/>
  <c r="E66" i="4" s="1"/>
  <c r="G11" i="4"/>
  <c r="I11" i="4"/>
  <c r="J11" i="4"/>
  <c r="K11" i="4"/>
  <c r="L11" i="4"/>
  <c r="M11" i="4"/>
  <c r="N11" i="4"/>
  <c r="H6" i="51"/>
  <c r="D12" i="9"/>
  <c r="F12" i="9"/>
  <c r="H12" i="9"/>
  <c r="O13" i="4"/>
  <c r="O15" i="4"/>
  <c r="C19" i="4"/>
  <c r="D19" i="4"/>
  <c r="E19" i="4"/>
  <c r="F19" i="4"/>
  <c r="G19" i="4"/>
  <c r="H19" i="4"/>
  <c r="I19" i="4"/>
  <c r="J19" i="4"/>
  <c r="K19" i="4"/>
  <c r="L19" i="4"/>
  <c r="M19" i="4"/>
  <c r="N19" i="4"/>
  <c r="P19" i="4"/>
  <c r="J6" i="51" s="1"/>
  <c r="O20" i="4"/>
  <c r="F5" i="39" s="1"/>
  <c r="O21" i="4"/>
  <c r="O22" i="4"/>
  <c r="O23" i="4"/>
  <c r="O24" i="4"/>
  <c r="O26" i="4"/>
  <c r="O27" i="4"/>
  <c r="O28" i="4"/>
  <c r="O29" i="4"/>
  <c r="O30" i="4"/>
  <c r="O31" i="4"/>
  <c r="O32" i="4"/>
  <c r="E5" i="39" s="1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F46" i="9"/>
  <c r="O47" i="4"/>
  <c r="O48" i="4"/>
  <c r="K5" i="57" s="1"/>
  <c r="O49" i="4"/>
  <c r="M5" i="57" s="1"/>
  <c r="O50" i="4"/>
  <c r="O51" i="4"/>
  <c r="O52" i="4"/>
  <c r="O53" i="4"/>
  <c r="O54" i="4"/>
  <c r="O55" i="4"/>
  <c r="Q6" i="51" s="1"/>
  <c r="C59" i="4"/>
  <c r="D59" i="4"/>
  <c r="E59" i="4"/>
  <c r="F59" i="4"/>
  <c r="G59" i="4"/>
  <c r="H59" i="4"/>
  <c r="I59" i="4"/>
  <c r="J59" i="4"/>
  <c r="K59" i="4"/>
  <c r="L59" i="4"/>
  <c r="M59" i="4"/>
  <c r="N59" i="4"/>
  <c r="P59" i="4"/>
  <c r="R6" i="51" s="1"/>
  <c r="O60" i="4"/>
  <c r="O61" i="4"/>
  <c r="O63" i="4"/>
  <c r="O64" i="4"/>
  <c r="I5" i="57" s="1"/>
  <c r="O65" i="4"/>
  <c r="O67" i="4"/>
  <c r="O68" i="4"/>
  <c r="D5" i="60" s="1"/>
  <c r="G69" i="21"/>
  <c r="H28" i="51"/>
  <c r="F13" i="51"/>
  <c r="O33" i="24"/>
  <c r="M12" i="13"/>
  <c r="M11" i="10"/>
  <c r="H11" i="7"/>
  <c r="L7" i="13"/>
  <c r="L6" i="11"/>
  <c r="D7" i="13"/>
  <c r="D6" i="12"/>
  <c r="O63" i="15"/>
  <c r="Y15" i="51" s="1"/>
  <c r="P7" i="19"/>
  <c r="F17" i="51"/>
  <c r="O7" i="6"/>
  <c r="O33" i="7"/>
  <c r="G11" i="11"/>
  <c r="L12" i="19"/>
  <c r="L11" i="15"/>
  <c r="H12" i="32"/>
  <c r="H11" i="27"/>
  <c r="O7" i="8"/>
  <c r="O12" i="11"/>
  <c r="G11" i="57" s="1"/>
  <c r="O8" i="11"/>
  <c r="H6" i="11"/>
  <c r="L63" i="19"/>
  <c r="J12" i="19"/>
  <c r="O12" i="15"/>
  <c r="O12" i="26"/>
  <c r="G24" i="57" s="1"/>
  <c r="G11" i="26"/>
  <c r="F27" i="57"/>
  <c r="P11" i="29"/>
  <c r="H29" i="51" s="1"/>
  <c r="H6" i="28"/>
  <c r="O4" i="28"/>
  <c r="Q4" i="28" s="1"/>
  <c r="O12" i="29"/>
  <c r="G27" i="57" s="1"/>
  <c r="G11" i="29"/>
  <c r="D63" i="19"/>
  <c r="O63" i="30"/>
  <c r="Y28" i="51" s="1"/>
  <c r="H7" i="13"/>
  <c r="P12" i="32"/>
  <c r="H7" i="32"/>
  <c r="G4" i="32"/>
  <c r="N24" i="51"/>
  <c r="O12" i="27"/>
  <c r="G25" i="57" s="1"/>
  <c r="O12" i="21"/>
  <c r="G19" i="57" s="1"/>
  <c r="H6" i="21"/>
  <c r="D63" i="32"/>
  <c r="K22" i="32"/>
  <c r="K12" i="32"/>
  <c r="O21" i="26"/>
  <c r="E24" i="57" s="1"/>
  <c r="E11" i="28"/>
  <c r="E66" i="28" s="1"/>
  <c r="H6" i="29"/>
  <c r="L11" i="21"/>
  <c r="E33" i="32"/>
  <c r="G12" i="32"/>
  <c r="D68" i="32"/>
  <c r="L4" i="32"/>
  <c r="O63" i="28"/>
  <c r="P33" i="32"/>
  <c r="D11" i="4"/>
  <c r="H19" i="6"/>
  <c r="E63" i="9"/>
  <c r="F39" i="9"/>
  <c r="G26" i="9"/>
  <c r="N20" i="51"/>
  <c r="N22" i="51"/>
  <c r="N6" i="51"/>
  <c r="O12" i="4"/>
  <c r="N13" i="51"/>
  <c r="O46" i="4"/>
  <c r="Q68" i="4"/>
  <c r="F11" i="4"/>
  <c r="O4" i="4"/>
  <c r="Q4" i="4" s="1"/>
  <c r="O12" i="6"/>
  <c r="G6" i="57" s="1"/>
  <c r="P44" i="9"/>
  <c r="G33" i="9"/>
  <c r="P12" i="9"/>
  <c r="Q63" i="26"/>
  <c r="O45" i="6"/>
  <c r="O21" i="6"/>
  <c r="E6" i="57" s="1"/>
  <c r="O12" i="8"/>
  <c r="G8" i="57" s="1"/>
  <c r="P4" i="9"/>
  <c r="B7" i="51"/>
  <c r="B6" i="57"/>
  <c r="H11" i="4"/>
  <c r="H6" i="6"/>
  <c r="O4" i="8"/>
  <c r="C9" i="51" s="1"/>
  <c r="O11" i="28"/>
  <c r="I22" i="51" s="1"/>
  <c r="E11" i="8"/>
  <c r="C19" i="57"/>
  <c r="P11" i="6"/>
  <c r="H7" i="51" s="1"/>
  <c r="O47" i="11"/>
  <c r="O44" i="11"/>
  <c r="K6" i="11"/>
  <c r="K31" i="13"/>
  <c r="E29" i="13"/>
  <c r="P27" i="13"/>
  <c r="I13" i="13"/>
  <c r="H11" i="15"/>
  <c r="O4" i="15"/>
  <c r="C15" i="51" s="1"/>
  <c r="Q4" i="18"/>
  <c r="L6" i="21"/>
  <c r="D6" i="21"/>
  <c r="H6" i="23"/>
  <c r="H6" i="25"/>
  <c r="O7" i="27"/>
  <c r="D6" i="27"/>
  <c r="D66" i="27" s="1"/>
  <c r="O12" i="31"/>
  <c r="L22" i="32"/>
  <c r="D22" i="32"/>
  <c r="C24" i="57"/>
  <c r="F16" i="39"/>
  <c r="H6" i="10"/>
  <c r="D6" i="11"/>
  <c r="O7" i="12"/>
  <c r="F29" i="13"/>
  <c r="F7" i="13"/>
  <c r="O4" i="16"/>
  <c r="Q4" i="16" s="1"/>
  <c r="P12" i="19"/>
  <c r="E6" i="27"/>
  <c r="E66" i="27" s="1"/>
  <c r="O60" i="28"/>
  <c r="M11" i="30"/>
  <c r="M4" i="32"/>
  <c r="F21" i="57"/>
  <c r="I4" i="43"/>
  <c r="G11" i="10"/>
  <c r="O7" i="10"/>
  <c r="O48" i="11"/>
  <c r="K11" i="57" s="1"/>
  <c r="O26" i="11"/>
  <c r="E6" i="11"/>
  <c r="P68" i="13"/>
  <c r="G26" i="13"/>
  <c r="P7" i="13"/>
  <c r="J11" i="15"/>
  <c r="E11" i="16"/>
  <c r="L4" i="22"/>
  <c r="O33" i="23"/>
  <c r="M11" i="23"/>
  <c r="B150" i="39"/>
  <c r="O4" i="31"/>
  <c r="H6" i="30"/>
  <c r="K33" i="32"/>
  <c r="L12" i="32"/>
  <c r="I11" i="12"/>
  <c r="H29" i="13"/>
  <c r="I12" i="13"/>
  <c r="L4" i="13"/>
  <c r="O33" i="16"/>
  <c r="K19" i="23"/>
  <c r="O12" i="23"/>
  <c r="O7" i="23"/>
  <c r="O12" i="24"/>
  <c r="G22" i="57" s="1"/>
  <c r="O4" i="27"/>
  <c r="C27" i="51" s="1"/>
  <c r="O33" i="31"/>
  <c r="P11" i="31"/>
  <c r="O27" i="30"/>
  <c r="I11" i="10"/>
  <c r="O29" i="11"/>
  <c r="O7" i="11"/>
  <c r="G6" i="11"/>
  <c r="D8" i="13"/>
  <c r="E28" i="19"/>
  <c r="G11" i="23"/>
  <c r="K11" i="27"/>
  <c r="K19" i="28"/>
  <c r="I11" i="31"/>
  <c r="G60" i="32"/>
  <c r="O34" i="11"/>
  <c r="P11" i="16"/>
  <c r="C15" i="57"/>
  <c r="O30" i="11"/>
  <c r="O22" i="23"/>
  <c r="O4" i="23"/>
  <c r="C23" i="51" s="1"/>
  <c r="N19" i="51"/>
  <c r="N23" i="51"/>
  <c r="N11" i="51"/>
  <c r="O66" i="28" l="1"/>
  <c r="E66" i="11"/>
  <c r="J66" i="15"/>
  <c r="I66" i="15"/>
  <c r="H66" i="15"/>
  <c r="H69" i="15" s="1"/>
  <c r="G66" i="15"/>
  <c r="N66" i="15"/>
  <c r="F66" i="15"/>
  <c r="M66" i="15"/>
  <c r="M69" i="15" s="1"/>
  <c r="E66" i="15"/>
  <c r="P66" i="15"/>
  <c r="L66" i="15"/>
  <c r="D66" i="15"/>
  <c r="Y23" i="51"/>
  <c r="O66" i="23"/>
  <c r="Y17" i="51"/>
  <c r="O66" i="17"/>
  <c r="Y8" i="51"/>
  <c r="Z14" i="51"/>
  <c r="Z7" i="51"/>
  <c r="Z29" i="51"/>
  <c r="Z22" i="51"/>
  <c r="Z16" i="51"/>
  <c r="Z6" i="51"/>
  <c r="Z24" i="51"/>
  <c r="Z28" i="51"/>
  <c r="Z26" i="51"/>
  <c r="Z13" i="51"/>
  <c r="Z21" i="51"/>
  <c r="Z17" i="51"/>
  <c r="Z30" i="51"/>
  <c r="Z23" i="51"/>
  <c r="Z9" i="51"/>
  <c r="Z19" i="51"/>
  <c r="E66" i="14"/>
  <c r="Q5" i="27"/>
  <c r="E26" i="51"/>
  <c r="E25" i="51"/>
  <c r="E15" i="51"/>
  <c r="D69" i="31"/>
  <c r="G69" i="54"/>
  <c r="H59" i="9"/>
  <c r="Q4" i="20"/>
  <c r="P8" i="33"/>
  <c r="E69" i="18"/>
  <c r="C10" i="53"/>
  <c r="F69" i="24"/>
  <c r="K69" i="28"/>
  <c r="D30" i="60"/>
  <c r="P7" i="33"/>
  <c r="O59" i="25"/>
  <c r="S25" i="51" s="1"/>
  <c r="J69" i="21"/>
  <c r="F69" i="54"/>
  <c r="F6" i="22"/>
  <c r="J69" i="54"/>
  <c r="P59" i="22"/>
  <c r="M69" i="20"/>
  <c r="Q68" i="18"/>
  <c r="P11" i="13"/>
  <c r="H11" i="51"/>
  <c r="Z11" i="51" s="1"/>
  <c r="C8" i="53"/>
  <c r="L59" i="9"/>
  <c r="P69" i="21"/>
  <c r="H69" i="12"/>
  <c r="D29" i="60"/>
  <c r="D34" i="60" s="1"/>
  <c r="K69" i="21"/>
  <c r="L69" i="31"/>
  <c r="G69" i="29"/>
  <c r="N69" i="10"/>
  <c r="K69" i="16"/>
  <c r="M69" i="18"/>
  <c r="I69" i="18"/>
  <c r="N69" i="18"/>
  <c r="G69" i="27"/>
  <c r="D69" i="29"/>
  <c r="N69" i="20"/>
  <c r="J69" i="20"/>
  <c r="C69" i="18"/>
  <c r="M6" i="22"/>
  <c r="I69" i="54"/>
  <c r="K69" i="24"/>
  <c r="J69" i="4"/>
  <c r="J69" i="16"/>
  <c r="G6" i="22"/>
  <c r="O6" i="54"/>
  <c r="O6" i="23"/>
  <c r="G23" i="51" s="1"/>
  <c r="D69" i="10"/>
  <c r="Y27" i="51"/>
  <c r="Q63" i="12"/>
  <c r="F8" i="39"/>
  <c r="G8" i="39" s="1"/>
  <c r="O59" i="31"/>
  <c r="S30" i="51" s="1"/>
  <c r="C69" i="27"/>
  <c r="L69" i="26"/>
  <c r="D69" i="26"/>
  <c r="C69" i="24"/>
  <c r="J6" i="22"/>
  <c r="N69" i="21"/>
  <c r="I6" i="22"/>
  <c r="Q63" i="54"/>
  <c r="D6" i="22"/>
  <c r="L6" i="22"/>
  <c r="I69" i="12"/>
  <c r="E69" i="7"/>
  <c r="Q68" i="5"/>
  <c r="E69" i="5"/>
  <c r="D69" i="4"/>
  <c r="P59" i="9"/>
  <c r="F69" i="4"/>
  <c r="O59" i="4"/>
  <c r="O59" i="27"/>
  <c r="S27" i="51" s="1"/>
  <c r="O6" i="27"/>
  <c r="G27" i="51" s="1"/>
  <c r="D69" i="27"/>
  <c r="N69" i="16"/>
  <c r="I69" i="4"/>
  <c r="K69" i="30"/>
  <c r="K69" i="7"/>
  <c r="F69" i="7"/>
  <c r="K69" i="10"/>
  <c r="C69" i="10"/>
  <c r="E6" i="22"/>
  <c r="K69" i="54"/>
  <c r="O59" i="24"/>
  <c r="S24" i="51" s="1"/>
  <c r="L69" i="15"/>
  <c r="C69" i="15"/>
  <c r="G69" i="24"/>
  <c r="D69" i="25"/>
  <c r="O6" i="25"/>
  <c r="G25" i="51" s="1"/>
  <c r="Q68" i="25"/>
  <c r="M69" i="31"/>
  <c r="E69" i="31"/>
  <c r="Q16" i="11"/>
  <c r="O30" i="51"/>
  <c r="O9" i="51"/>
  <c r="B153" i="39"/>
  <c r="B152" i="39"/>
  <c r="O13" i="51"/>
  <c r="O6" i="6"/>
  <c r="G7" i="51" s="1"/>
  <c r="P69" i="15"/>
  <c r="M69" i="54"/>
  <c r="E69" i="54"/>
  <c r="L69" i="21"/>
  <c r="C69" i="21"/>
  <c r="O59" i="26"/>
  <c r="L69" i="27"/>
  <c r="C69" i="17"/>
  <c r="N69" i="28"/>
  <c r="N69" i="24"/>
  <c r="I69" i="6"/>
  <c r="M69" i="7"/>
  <c r="I69" i="20"/>
  <c r="E69" i="20"/>
  <c r="I69" i="28"/>
  <c r="O6" i="28"/>
  <c r="G22" i="51" s="1"/>
  <c r="H69" i="20"/>
  <c r="D69" i="20"/>
  <c r="D69" i="7"/>
  <c r="B148" i="39"/>
  <c r="B155" i="39"/>
  <c r="B154" i="39"/>
  <c r="O59" i="5"/>
  <c r="S10" i="51" s="1"/>
  <c r="G69" i="7"/>
  <c r="H69" i="10"/>
  <c r="N69" i="15"/>
  <c r="K69" i="15"/>
  <c r="E69" i="21"/>
  <c r="L69" i="24"/>
  <c r="H69" i="24"/>
  <c r="D69" i="28"/>
  <c r="O11" i="51"/>
  <c r="P59" i="19"/>
  <c r="H15" i="51"/>
  <c r="Z15" i="51" s="1"/>
  <c r="C13" i="33"/>
  <c r="Q16" i="14"/>
  <c r="O28" i="51"/>
  <c r="O29" i="51"/>
  <c r="Q16" i="27"/>
  <c r="O25" i="25"/>
  <c r="M25" i="51" s="1"/>
  <c r="G22" i="39"/>
  <c r="O24" i="51"/>
  <c r="O23" i="51"/>
  <c r="O19" i="51"/>
  <c r="G12" i="39"/>
  <c r="G18" i="39"/>
  <c r="G5" i="39"/>
  <c r="O59" i="30"/>
  <c r="S28" i="51" s="1"/>
  <c r="Q68" i="29"/>
  <c r="O11" i="54"/>
  <c r="I20" i="51" s="1"/>
  <c r="O11" i="20"/>
  <c r="Q11" i="20" s="1"/>
  <c r="Q65" i="20"/>
  <c r="C17" i="57"/>
  <c r="O6" i="18"/>
  <c r="G16" i="51" s="1"/>
  <c r="O6" i="15"/>
  <c r="G15" i="51" s="1"/>
  <c r="O59" i="14"/>
  <c r="S14" i="51" s="1"/>
  <c r="D69" i="12"/>
  <c r="J69" i="12"/>
  <c r="Q4" i="12"/>
  <c r="C13" i="51"/>
  <c r="O6" i="29"/>
  <c r="Q6" i="29" s="1"/>
  <c r="Y24" i="51"/>
  <c r="O59" i="21"/>
  <c r="S21" i="51" s="1"/>
  <c r="C20" i="51"/>
  <c r="L59" i="22"/>
  <c r="H59" i="22"/>
  <c r="H11" i="22"/>
  <c r="D11" i="22"/>
  <c r="O11" i="15"/>
  <c r="I15" i="51" s="1"/>
  <c r="Q63" i="15"/>
  <c r="C14" i="57"/>
  <c r="G14" i="57"/>
  <c r="O19" i="15"/>
  <c r="K15" i="51" s="1"/>
  <c r="O59" i="12"/>
  <c r="S13" i="51" s="1"/>
  <c r="E59" i="13"/>
  <c r="O59" i="10"/>
  <c r="S11" i="51" s="1"/>
  <c r="C10" i="57"/>
  <c r="C7" i="57"/>
  <c r="M69" i="5"/>
  <c r="I69" i="5"/>
  <c r="O11" i="5"/>
  <c r="I10" i="51" s="1"/>
  <c r="O6" i="5"/>
  <c r="G10" i="51" s="1"/>
  <c r="O59" i="29"/>
  <c r="O6" i="24"/>
  <c r="G24" i="51" s="1"/>
  <c r="O65" i="32"/>
  <c r="O11" i="21"/>
  <c r="I21" i="51" s="1"/>
  <c r="O59" i="54"/>
  <c r="S20" i="51" s="1"/>
  <c r="Q63" i="20"/>
  <c r="O25" i="20"/>
  <c r="O59" i="18"/>
  <c r="S16" i="51" s="1"/>
  <c r="O19" i="18"/>
  <c r="K16" i="51" s="1"/>
  <c r="O25" i="17"/>
  <c r="M17" i="51" s="1"/>
  <c r="O11" i="12"/>
  <c r="Q11" i="12" s="1"/>
  <c r="O6" i="10"/>
  <c r="G11" i="51" s="1"/>
  <c r="Q68" i="10"/>
  <c r="Q63" i="10"/>
  <c r="C6" i="51"/>
  <c r="C5" i="57"/>
  <c r="Q63" i="7"/>
  <c r="Q63" i="30"/>
  <c r="I69" i="30"/>
  <c r="P69" i="31"/>
  <c r="H69" i="29"/>
  <c r="K69" i="27"/>
  <c r="O19" i="27"/>
  <c r="K27" i="51" s="1"/>
  <c r="P69" i="27"/>
  <c r="O11" i="27"/>
  <c r="I27" i="51" s="1"/>
  <c r="Q4" i="27"/>
  <c r="C69" i="25"/>
  <c r="J69" i="24"/>
  <c r="O11" i="24"/>
  <c r="Q11" i="24" s="1"/>
  <c r="N69" i="23"/>
  <c r="Q5" i="23"/>
  <c r="D23" i="60"/>
  <c r="D24" i="60" s="1"/>
  <c r="O19" i="21"/>
  <c r="H69" i="21"/>
  <c r="D69" i="54"/>
  <c r="Q68" i="16"/>
  <c r="G69" i="15"/>
  <c r="D69" i="15"/>
  <c r="I69" i="14"/>
  <c r="Q68" i="12"/>
  <c r="E69" i="8"/>
  <c r="O11" i="7"/>
  <c r="I8" i="51" s="1"/>
  <c r="Q4" i="7"/>
  <c r="D69" i="8"/>
  <c r="C10" i="60"/>
  <c r="N69" i="27"/>
  <c r="E27" i="51"/>
  <c r="P69" i="30"/>
  <c r="M69" i="30"/>
  <c r="G69" i="31"/>
  <c r="Q63" i="31"/>
  <c r="W29" i="51"/>
  <c r="W31" i="51" s="1"/>
  <c r="O19" i="29"/>
  <c r="N27" i="51"/>
  <c r="Z27" i="51" s="1"/>
  <c r="H69" i="27"/>
  <c r="N69" i="26"/>
  <c r="H69" i="26"/>
  <c r="E69" i="26"/>
  <c r="K69" i="25"/>
  <c r="J69" i="25"/>
  <c r="H69" i="25"/>
  <c r="G69" i="25"/>
  <c r="Q59" i="24"/>
  <c r="K69" i="23"/>
  <c r="Q63" i="23"/>
  <c r="P69" i="5"/>
  <c r="Q63" i="21"/>
  <c r="O19" i="54"/>
  <c r="K20" i="51" s="1"/>
  <c r="I11" i="22"/>
  <c r="O6" i="20"/>
  <c r="G19" i="51" s="1"/>
  <c r="K59" i="22"/>
  <c r="O19" i="20"/>
  <c r="K19" i="51" s="1"/>
  <c r="O59" i="17"/>
  <c r="S17" i="51" s="1"/>
  <c r="O59" i="16"/>
  <c r="S18" i="51" s="1"/>
  <c r="C18" i="51"/>
  <c r="C16" i="57"/>
  <c r="O25" i="15"/>
  <c r="M15" i="51" s="1"/>
  <c r="D69" i="14"/>
  <c r="C69" i="14"/>
  <c r="O6" i="14"/>
  <c r="G14" i="51" s="1"/>
  <c r="Q63" i="14"/>
  <c r="I69" i="7"/>
  <c r="O6" i="7"/>
  <c r="G8" i="51" s="1"/>
  <c r="O11" i="6"/>
  <c r="Q11" i="6" s="1"/>
  <c r="I7" i="51"/>
  <c r="O25" i="24"/>
  <c r="Q25" i="24" s="1"/>
  <c r="L69" i="54"/>
  <c r="M69" i="14"/>
  <c r="O6" i="12"/>
  <c r="G13" i="51" s="1"/>
  <c r="Q68" i="11"/>
  <c r="C8" i="57"/>
  <c r="C69" i="11"/>
  <c r="O59" i="11"/>
  <c r="S12" i="51" s="1"/>
  <c r="G59" i="22"/>
  <c r="C59" i="22"/>
  <c r="L26" i="33"/>
  <c r="L69" i="25"/>
  <c r="O11" i="25"/>
  <c r="F69" i="25"/>
  <c r="O59" i="8"/>
  <c r="L69" i="8"/>
  <c r="C69" i="8"/>
  <c r="C6" i="9"/>
  <c r="J69" i="14"/>
  <c r="G69" i="14"/>
  <c r="N69" i="14"/>
  <c r="E69" i="14"/>
  <c r="Q4" i="14"/>
  <c r="F69" i="11"/>
  <c r="I69" i="11"/>
  <c r="Y12" i="51"/>
  <c r="Q63" i="11"/>
  <c r="E69" i="11"/>
  <c r="D69" i="11"/>
  <c r="I69" i="17"/>
  <c r="E69" i="17"/>
  <c r="O19" i="17"/>
  <c r="K17" i="51" s="1"/>
  <c r="N69" i="17"/>
  <c r="C17" i="53"/>
  <c r="O6" i="17"/>
  <c r="Q6" i="17" s="1"/>
  <c r="J69" i="17"/>
  <c r="Q63" i="17"/>
  <c r="M69" i="17"/>
  <c r="P59" i="32"/>
  <c r="D4" i="33"/>
  <c r="J59" i="32"/>
  <c r="P22" i="33"/>
  <c r="G22" i="33"/>
  <c r="N59" i="22"/>
  <c r="J59" i="22"/>
  <c r="F59" i="22"/>
  <c r="O45" i="22"/>
  <c r="P19" i="22"/>
  <c r="M19" i="22"/>
  <c r="J11" i="22"/>
  <c r="F11" i="22"/>
  <c r="P11" i="22"/>
  <c r="C24" i="60"/>
  <c r="M11" i="22"/>
  <c r="O48" i="22"/>
  <c r="O21" i="22"/>
  <c r="O20" i="22"/>
  <c r="O12" i="22"/>
  <c r="P6" i="22"/>
  <c r="O5" i="22"/>
  <c r="E6" i="37" s="1"/>
  <c r="O4" i="22"/>
  <c r="E5" i="37" s="1"/>
  <c r="O64" i="22"/>
  <c r="E16" i="37" s="1"/>
  <c r="O63" i="22"/>
  <c r="E15" i="37" s="1"/>
  <c r="O54" i="22"/>
  <c r="O49" i="22"/>
  <c r="O41" i="22"/>
  <c r="O28" i="22"/>
  <c r="K11" i="22"/>
  <c r="G11" i="22"/>
  <c r="O67" i="22"/>
  <c r="D25" i="22"/>
  <c r="C11" i="22"/>
  <c r="E19" i="22"/>
  <c r="N19" i="22"/>
  <c r="F19" i="22"/>
  <c r="G19" i="22"/>
  <c r="C19" i="22"/>
  <c r="O68" i="22"/>
  <c r="Q68" i="22" s="1"/>
  <c r="M59" i="22"/>
  <c r="I59" i="22"/>
  <c r="L11" i="22"/>
  <c r="N11" i="22"/>
  <c r="K11" i="19"/>
  <c r="D6" i="19"/>
  <c r="N15" i="33"/>
  <c r="J15" i="33"/>
  <c r="F15" i="33"/>
  <c r="K13" i="33"/>
  <c r="N44" i="33"/>
  <c r="J44" i="33"/>
  <c r="H59" i="19"/>
  <c r="M59" i="19"/>
  <c r="M10" i="33"/>
  <c r="L6" i="19"/>
  <c r="L66" i="19" s="1"/>
  <c r="H6" i="19"/>
  <c r="H66" i="19" s="1"/>
  <c r="C6" i="19"/>
  <c r="C66" i="19" s="1"/>
  <c r="F63" i="33"/>
  <c r="J11" i="19"/>
  <c r="J19" i="19"/>
  <c r="N11" i="19"/>
  <c r="K6" i="19"/>
  <c r="K66" i="19" s="1"/>
  <c r="G6" i="19"/>
  <c r="G66" i="19" s="1"/>
  <c r="N65" i="33"/>
  <c r="H10" i="33"/>
  <c r="L10" i="33"/>
  <c r="C10" i="33"/>
  <c r="K7" i="33"/>
  <c r="C59" i="13"/>
  <c r="M59" i="13"/>
  <c r="I59" i="13"/>
  <c r="N33" i="33"/>
  <c r="E21" i="33"/>
  <c r="N20" i="33"/>
  <c r="M8" i="40" s="1"/>
  <c r="J20" i="33"/>
  <c r="I8" i="40" s="1"/>
  <c r="C5" i="33"/>
  <c r="K4" i="33"/>
  <c r="I21" i="33"/>
  <c r="G13" i="33"/>
  <c r="L59" i="13"/>
  <c r="M11" i="13"/>
  <c r="C14" i="60"/>
  <c r="E11" i="13"/>
  <c r="J6" i="13"/>
  <c r="J59" i="13"/>
  <c r="K8" i="33"/>
  <c r="C6" i="13"/>
  <c r="P31" i="51"/>
  <c r="C19" i="13"/>
  <c r="L11" i="13"/>
  <c r="D14" i="60"/>
  <c r="H4" i="33"/>
  <c r="K60" i="33"/>
  <c r="L38" i="33"/>
  <c r="D29" i="33"/>
  <c r="G6" i="13"/>
  <c r="K6" i="13"/>
  <c r="O67" i="13"/>
  <c r="O64" i="13"/>
  <c r="D16" i="37" s="1"/>
  <c r="N59" i="13"/>
  <c r="F59" i="13"/>
  <c r="O54" i="13"/>
  <c r="O41" i="13"/>
  <c r="O37" i="13"/>
  <c r="O28" i="13"/>
  <c r="O23" i="13"/>
  <c r="E19" i="13"/>
  <c r="N11" i="13"/>
  <c r="O10" i="13"/>
  <c r="O5" i="13"/>
  <c r="D6" i="37" s="1"/>
  <c r="H42" i="33"/>
  <c r="G39" i="33"/>
  <c r="I31" i="33"/>
  <c r="E6" i="13"/>
  <c r="C11" i="13"/>
  <c r="P6" i="13"/>
  <c r="E53" i="33"/>
  <c r="G8" i="33"/>
  <c r="M49" i="33"/>
  <c r="I49" i="33"/>
  <c r="F44" i="33"/>
  <c r="J11" i="13"/>
  <c r="F6" i="13"/>
  <c r="E12" i="33"/>
  <c r="K51" i="33"/>
  <c r="F43" i="33"/>
  <c r="C7" i="33"/>
  <c r="H5" i="33"/>
  <c r="O68" i="13"/>
  <c r="Q68" i="13" s="1"/>
  <c r="O61" i="13"/>
  <c r="H59" i="13"/>
  <c r="D59" i="13"/>
  <c r="O51" i="13"/>
  <c r="O49" i="13"/>
  <c r="O48" i="13"/>
  <c r="O43" i="13"/>
  <c r="O42" i="13"/>
  <c r="O40" i="13"/>
  <c r="O36" i="13"/>
  <c r="O35" i="13"/>
  <c r="O33" i="13"/>
  <c r="O31" i="13"/>
  <c r="E25" i="13"/>
  <c r="H25" i="13"/>
  <c r="M25" i="13"/>
  <c r="O24" i="13"/>
  <c r="N19" i="13"/>
  <c r="P19" i="13"/>
  <c r="O22" i="13"/>
  <c r="H19" i="13"/>
  <c r="I19" i="13"/>
  <c r="O15" i="13"/>
  <c r="H11" i="13"/>
  <c r="O9" i="13"/>
  <c r="N6" i="13"/>
  <c r="I6" i="13"/>
  <c r="O60" i="13"/>
  <c r="O29" i="13"/>
  <c r="H6" i="13"/>
  <c r="D6" i="13"/>
  <c r="C8" i="33"/>
  <c r="O65" i="13"/>
  <c r="O52" i="13"/>
  <c r="O50" i="13"/>
  <c r="J25" i="13"/>
  <c r="O46" i="13"/>
  <c r="O38" i="13"/>
  <c r="O34" i="13"/>
  <c r="N25" i="13"/>
  <c r="M19" i="13"/>
  <c r="F19" i="13"/>
  <c r="O21" i="13"/>
  <c r="L19" i="13"/>
  <c r="C12" i="33"/>
  <c r="J31" i="33"/>
  <c r="K30" i="33"/>
  <c r="F25" i="13"/>
  <c r="F4" i="33"/>
  <c r="L46" i="33"/>
  <c r="H46" i="33"/>
  <c r="D11" i="13"/>
  <c r="P19" i="9"/>
  <c r="H69" i="8"/>
  <c r="D10" i="60"/>
  <c r="H6" i="9"/>
  <c r="L11" i="9"/>
  <c r="K59" i="9"/>
  <c r="C59" i="9"/>
  <c r="O4" i="6"/>
  <c r="Q4" i="6" s="1"/>
  <c r="G11" i="9"/>
  <c r="Q68" i="6"/>
  <c r="Q63" i="6"/>
  <c r="G69" i="6"/>
  <c r="C69" i="6"/>
  <c r="F30" i="57"/>
  <c r="D59" i="9"/>
  <c r="E33" i="33"/>
  <c r="D11" i="9"/>
  <c r="K11" i="9"/>
  <c r="E25" i="9"/>
  <c r="F6" i="9"/>
  <c r="O65" i="9"/>
  <c r="F59" i="9"/>
  <c r="O32" i="9"/>
  <c r="F7" i="33"/>
  <c r="K6" i="9"/>
  <c r="O63" i="9"/>
  <c r="Q63" i="9" s="1"/>
  <c r="M59" i="9"/>
  <c r="O50" i="9"/>
  <c r="O37" i="9"/>
  <c r="M19" i="9"/>
  <c r="E19" i="9"/>
  <c r="M11" i="9"/>
  <c r="O15" i="9"/>
  <c r="I6" i="9"/>
  <c r="N6" i="9"/>
  <c r="J6" i="9"/>
  <c r="O64" i="9"/>
  <c r="C16" i="37" s="1"/>
  <c r="L19" i="9"/>
  <c r="H11" i="9"/>
  <c r="O13" i="9"/>
  <c r="N11" i="9"/>
  <c r="J67" i="33"/>
  <c r="F67" i="33"/>
  <c r="J65" i="33"/>
  <c r="F65" i="33"/>
  <c r="G59" i="9"/>
  <c r="G43" i="33"/>
  <c r="M41" i="33"/>
  <c r="I32" i="33"/>
  <c r="H7" i="40" s="1"/>
  <c r="L7" i="33"/>
  <c r="O52" i="9"/>
  <c r="C19" i="9"/>
  <c r="O10" i="9"/>
  <c r="M6" i="9"/>
  <c r="D6" i="9"/>
  <c r="L5" i="33"/>
  <c r="O47" i="9"/>
  <c r="F64" i="33"/>
  <c r="D54" i="33"/>
  <c r="J52" i="33"/>
  <c r="G47" i="33"/>
  <c r="P30" i="33"/>
  <c r="M69" i="28"/>
  <c r="M69" i="26"/>
  <c r="C26" i="51"/>
  <c r="M69" i="25"/>
  <c r="M69" i="24"/>
  <c r="O11" i="18"/>
  <c r="Q11" i="18" s="1"/>
  <c r="M19" i="19"/>
  <c r="L69" i="11"/>
  <c r="Q4" i="11"/>
  <c r="C12" i="51"/>
  <c r="M69" i="10"/>
  <c r="M69" i="8"/>
  <c r="C27" i="57"/>
  <c r="O25" i="27"/>
  <c r="M27" i="51" s="1"/>
  <c r="O7" i="22"/>
  <c r="O11" i="14"/>
  <c r="I14" i="51" s="1"/>
  <c r="C14" i="51"/>
  <c r="L69" i="30"/>
  <c r="L25" i="13"/>
  <c r="O8" i="13"/>
  <c r="K19" i="22"/>
  <c r="K69" i="14"/>
  <c r="O6" i="11"/>
  <c r="G12" i="51" s="1"/>
  <c r="L6" i="13"/>
  <c r="K19" i="13"/>
  <c r="K11" i="13"/>
  <c r="I6" i="43"/>
  <c r="C26" i="57"/>
  <c r="C28" i="51"/>
  <c r="O11" i="11"/>
  <c r="K59" i="19"/>
  <c r="O45" i="9"/>
  <c r="O19" i="25"/>
  <c r="J19" i="22"/>
  <c r="J69" i="15"/>
  <c r="J19" i="13"/>
  <c r="J69" i="11"/>
  <c r="J69" i="10"/>
  <c r="J69" i="23"/>
  <c r="Q4" i="23"/>
  <c r="O6" i="21"/>
  <c r="Q4" i="8"/>
  <c r="J69" i="27"/>
  <c r="J69" i="26"/>
  <c r="I69" i="15"/>
  <c r="O26" i="13"/>
  <c r="J69" i="8"/>
  <c r="O19" i="31"/>
  <c r="I19" i="22"/>
  <c r="I11" i="13"/>
  <c r="I11" i="9"/>
  <c r="I19" i="9"/>
  <c r="C12" i="37"/>
  <c r="C25" i="57"/>
  <c r="C24" i="51"/>
  <c r="Q4" i="24"/>
  <c r="I69" i="10"/>
  <c r="O19" i="26"/>
  <c r="O47" i="13"/>
  <c r="O32" i="13"/>
  <c r="F6" i="43"/>
  <c r="O15" i="51"/>
  <c r="E59" i="9"/>
  <c r="O42" i="9"/>
  <c r="O41" i="9"/>
  <c r="O33" i="9"/>
  <c r="P25" i="9"/>
  <c r="C25" i="9"/>
  <c r="O26" i="9"/>
  <c r="O22" i="9"/>
  <c r="K19" i="9"/>
  <c r="J11" i="9"/>
  <c r="O8" i="9"/>
  <c r="E6" i="9"/>
  <c r="F9" i="39"/>
  <c r="O19" i="10"/>
  <c r="K11" i="51" s="1"/>
  <c r="D38" i="33"/>
  <c r="O7" i="13"/>
  <c r="O11" i="8"/>
  <c r="I9" i="51" s="1"/>
  <c r="Q11" i="28"/>
  <c r="L69" i="4"/>
  <c r="F69" i="6"/>
  <c r="O59" i="28"/>
  <c r="O54" i="9"/>
  <c r="O48" i="9"/>
  <c r="G7" i="39"/>
  <c r="O4" i="13"/>
  <c r="D5" i="37" s="1"/>
  <c r="H6" i="22"/>
  <c r="G5" i="57"/>
  <c r="O11" i="4"/>
  <c r="Q11" i="4" s="1"/>
  <c r="J69" i="5"/>
  <c r="C69" i="7"/>
  <c r="L69" i="7"/>
  <c r="O65" i="22"/>
  <c r="O51" i="22"/>
  <c r="O46" i="22"/>
  <c r="O44" i="22"/>
  <c r="O40" i="22"/>
  <c r="O39" i="22"/>
  <c r="O37" i="22"/>
  <c r="O36" i="22"/>
  <c r="O35" i="22"/>
  <c r="O32" i="22"/>
  <c r="O31" i="22"/>
  <c r="O30" i="22"/>
  <c r="L25" i="22"/>
  <c r="M25" i="22"/>
  <c r="E25" i="22"/>
  <c r="C25" i="22"/>
  <c r="O15" i="22"/>
  <c r="O13" i="22"/>
  <c r="E11" i="22"/>
  <c r="O10" i="22"/>
  <c r="O9" i="22"/>
  <c r="O8" i="22"/>
  <c r="N25" i="51"/>
  <c r="Z25" i="51" s="1"/>
  <c r="N69" i="25"/>
  <c r="C25" i="51"/>
  <c r="Q4" i="25"/>
  <c r="O66" i="26"/>
  <c r="F69" i="26"/>
  <c r="C69" i="26"/>
  <c r="F11" i="9"/>
  <c r="O12" i="9"/>
  <c r="K69" i="4"/>
  <c r="G69" i="4"/>
  <c r="C69" i="4"/>
  <c r="L69" i="10"/>
  <c r="F69" i="10"/>
  <c r="K59" i="13"/>
  <c r="G59" i="13"/>
  <c r="D12" i="37"/>
  <c r="O53" i="13"/>
  <c r="O45" i="13"/>
  <c r="O44" i="13"/>
  <c r="O39" i="13"/>
  <c r="I25" i="13"/>
  <c r="D25" i="13"/>
  <c r="D66" i="13" s="1"/>
  <c r="K25" i="13"/>
  <c r="O27" i="13"/>
  <c r="C25" i="13"/>
  <c r="C66" i="13" s="1"/>
  <c r="D19" i="13"/>
  <c r="O25" i="18"/>
  <c r="M16" i="51" s="1"/>
  <c r="J69" i="18"/>
  <c r="F69" i="18"/>
  <c r="C16" i="53"/>
  <c r="K69" i="18"/>
  <c r="G69" i="18"/>
  <c r="K6" i="22"/>
  <c r="K69" i="20"/>
  <c r="G69" i="20"/>
  <c r="C6" i="22"/>
  <c r="C69" i="20"/>
  <c r="J20" i="51"/>
  <c r="J31" i="51" s="1"/>
  <c r="C21" i="53"/>
  <c r="F69" i="5"/>
  <c r="O19" i="7"/>
  <c r="K8" i="51" s="1"/>
  <c r="O30" i="13"/>
  <c r="M69" i="11"/>
  <c r="O25" i="12"/>
  <c r="M13" i="51" s="1"/>
  <c r="E69" i="15"/>
  <c r="D5" i="32"/>
  <c r="D5" i="33" s="1"/>
  <c r="O5" i="24"/>
  <c r="D69" i="24"/>
  <c r="C63" i="32"/>
  <c r="O63" i="25"/>
  <c r="C11" i="9"/>
  <c r="F13" i="13"/>
  <c r="O13" i="10"/>
  <c r="O11" i="10" s="1"/>
  <c r="F69" i="17"/>
  <c r="P69" i="10"/>
  <c r="O19" i="6"/>
  <c r="K7" i="51" s="1"/>
  <c r="C20" i="57"/>
  <c r="K22" i="33"/>
  <c r="H69" i="7"/>
  <c r="N10" i="51"/>
  <c r="Z10" i="51" s="1"/>
  <c r="O6" i="4"/>
  <c r="G6" i="51" s="1"/>
  <c r="O59" i="6"/>
  <c r="N69" i="7"/>
  <c r="E11" i="9"/>
  <c r="O63" i="13"/>
  <c r="E69" i="10"/>
  <c r="O12" i="13"/>
  <c r="N69" i="11"/>
  <c r="N69" i="12"/>
  <c r="N9" i="33"/>
  <c r="F9" i="33"/>
  <c r="F5" i="33"/>
  <c r="C69" i="54"/>
  <c r="N69" i="54"/>
  <c r="E69" i="29"/>
  <c r="J68" i="33"/>
  <c r="N64" i="33"/>
  <c r="J64" i="33"/>
  <c r="P63" i="33"/>
  <c r="J63" i="33"/>
  <c r="L12" i="33"/>
  <c r="M4" i="33"/>
  <c r="H69" i="4"/>
  <c r="N69" i="4"/>
  <c r="N69" i="6"/>
  <c r="J69" i="6"/>
  <c r="O59" i="7"/>
  <c r="S8" i="51" s="1"/>
  <c r="J69" i="7"/>
  <c r="I69" i="8"/>
  <c r="N69" i="8"/>
  <c r="C69" i="12"/>
  <c r="L69" i="12"/>
  <c r="L69" i="28"/>
  <c r="C69" i="28"/>
  <c r="N69" i="29"/>
  <c r="J69" i="29"/>
  <c r="M69" i="27"/>
  <c r="E69" i="27"/>
  <c r="E69" i="25"/>
  <c r="M69" i="21"/>
  <c r="I69" i="21"/>
  <c r="D69" i="21"/>
  <c r="L69" i="20"/>
  <c r="L69" i="14"/>
  <c r="F36" i="33"/>
  <c r="E69" i="4"/>
  <c r="O25" i="5"/>
  <c r="M10" i="51" s="1"/>
  <c r="D69" i="6"/>
  <c r="L69" i="6"/>
  <c r="O6" i="8"/>
  <c r="F69" i="8"/>
  <c r="O43" i="9"/>
  <c r="O36" i="9"/>
  <c r="L6" i="9"/>
  <c r="E69" i="12"/>
  <c r="N61" i="33"/>
  <c r="F61" i="33"/>
  <c r="H54" i="33"/>
  <c r="M53" i="33"/>
  <c r="N52" i="33"/>
  <c r="F52" i="33"/>
  <c r="G51" i="33"/>
  <c r="C51" i="33"/>
  <c r="L50" i="33"/>
  <c r="F48" i="33"/>
  <c r="P47" i="33"/>
  <c r="C47" i="33"/>
  <c r="M45" i="33"/>
  <c r="I45" i="33"/>
  <c r="H41" i="33"/>
  <c r="K38" i="33"/>
  <c r="I33" i="33"/>
  <c r="G29" i="33"/>
  <c r="K23" i="33"/>
  <c r="I15" i="33"/>
  <c r="N13" i="33"/>
  <c r="J13" i="33"/>
  <c r="D10" i="33"/>
  <c r="E9" i="33"/>
  <c r="P25" i="13"/>
  <c r="M69" i="12"/>
  <c r="O25" i="14"/>
  <c r="F69" i="15"/>
  <c r="G69" i="16"/>
  <c r="C69" i="16"/>
  <c r="O6" i="16"/>
  <c r="G18" i="51" s="1"/>
  <c r="M69" i="16"/>
  <c r="D33" i="33"/>
  <c r="F69" i="27"/>
  <c r="C69" i="29"/>
  <c r="M69" i="29"/>
  <c r="I69" i="29"/>
  <c r="H69" i="31"/>
  <c r="O6" i="31"/>
  <c r="G30" i="51" s="1"/>
  <c r="J69" i="31"/>
  <c r="E69" i="30"/>
  <c r="O11" i="30"/>
  <c r="G69" i="30"/>
  <c r="C69" i="30"/>
  <c r="O6" i="30"/>
  <c r="G28" i="51" s="1"/>
  <c r="M68" i="33"/>
  <c r="I68" i="33"/>
  <c r="E68" i="33"/>
  <c r="I65" i="33"/>
  <c r="I48" i="33"/>
  <c r="G46" i="33"/>
  <c r="N38" i="33"/>
  <c r="H35" i="33"/>
  <c r="D35" i="33"/>
  <c r="C28" i="33"/>
  <c r="H27" i="33"/>
  <c r="C27" i="33"/>
  <c r="H26" i="33"/>
  <c r="D26" i="33"/>
  <c r="M24" i="33"/>
  <c r="I24" i="33"/>
  <c r="E24" i="33"/>
  <c r="N23" i="33"/>
  <c r="J23" i="33"/>
  <c r="F23" i="33"/>
  <c r="M21" i="33"/>
  <c r="H21" i="33"/>
  <c r="D21" i="33"/>
  <c r="M20" i="33"/>
  <c r="L8" i="40" s="1"/>
  <c r="I19" i="32"/>
  <c r="K10" i="33"/>
  <c r="H9" i="33"/>
  <c r="D9" i="33"/>
  <c r="K5" i="33"/>
  <c r="P65" i="33"/>
  <c r="D69" i="30"/>
  <c r="D69" i="23"/>
  <c r="K69" i="17"/>
  <c r="G69" i="17"/>
  <c r="O25" i="30"/>
  <c r="Q25" i="30" s="1"/>
  <c r="L21" i="33"/>
  <c r="L69" i="29"/>
  <c r="I12" i="33"/>
  <c r="O19" i="30"/>
  <c r="N69" i="30"/>
  <c r="H69" i="30"/>
  <c r="L67" i="33"/>
  <c r="L64" i="33"/>
  <c r="K53" i="33"/>
  <c r="F50" i="33"/>
  <c r="D39" i="33"/>
  <c r="P35" i="33"/>
  <c r="K35" i="33"/>
  <c r="G35" i="33"/>
  <c r="C35" i="33"/>
  <c r="L34" i="33"/>
  <c r="H34" i="33"/>
  <c r="D34" i="33"/>
  <c r="G33" i="33"/>
  <c r="K27" i="33"/>
  <c r="G27" i="33"/>
  <c r="C22" i="33"/>
  <c r="K15" i="33"/>
  <c r="P9" i="33"/>
  <c r="K9" i="33"/>
  <c r="G9" i="33"/>
  <c r="C9" i="33"/>
  <c r="L8" i="33"/>
  <c r="G7" i="33"/>
  <c r="N5" i="33"/>
  <c r="M6" i="13"/>
  <c r="O59" i="15"/>
  <c r="S15" i="51" s="1"/>
  <c r="I43" i="33"/>
  <c r="N42" i="33"/>
  <c r="J42" i="33"/>
  <c r="K41" i="33"/>
  <c r="G41" i="33"/>
  <c r="L40" i="33"/>
  <c r="D40" i="33"/>
  <c r="I39" i="33"/>
  <c r="J38" i="33"/>
  <c r="C37" i="33"/>
  <c r="K32" i="33"/>
  <c r="J7" i="40" s="1"/>
  <c r="N29" i="33"/>
  <c r="J29" i="33"/>
  <c r="I22" i="33"/>
  <c r="D12" i="33"/>
  <c r="M9" i="33"/>
  <c r="I9" i="33"/>
  <c r="I7" i="33"/>
  <c r="D7" i="33"/>
  <c r="M5" i="33"/>
  <c r="I5" i="33"/>
  <c r="O59" i="20"/>
  <c r="S19" i="51" s="1"/>
  <c r="F69" i="21"/>
  <c r="O25" i="21"/>
  <c r="M21" i="51" s="1"/>
  <c r="F69" i="23"/>
  <c r="E4" i="33"/>
  <c r="K69" i="29"/>
  <c r="K68" i="33"/>
  <c r="C60" i="33"/>
  <c r="P48" i="33"/>
  <c r="M46" i="33"/>
  <c r="K44" i="33"/>
  <c r="G44" i="33"/>
  <c r="K43" i="33"/>
  <c r="L42" i="33"/>
  <c r="I41" i="33"/>
  <c r="N40" i="33"/>
  <c r="J40" i="33"/>
  <c r="F40" i="33"/>
  <c r="P39" i="33"/>
  <c r="K39" i="33"/>
  <c r="H38" i="33"/>
  <c r="M37" i="33"/>
  <c r="I37" i="33"/>
  <c r="N36" i="33"/>
  <c r="J36" i="33"/>
  <c r="J35" i="33"/>
  <c r="M32" i="33"/>
  <c r="L7" i="40" s="1"/>
  <c r="N31" i="33"/>
  <c r="L29" i="33"/>
  <c r="H29" i="33"/>
  <c r="M28" i="33"/>
  <c r="N27" i="33"/>
  <c r="I69" i="31"/>
  <c r="I69" i="27"/>
  <c r="I69" i="26"/>
  <c r="I69" i="25"/>
  <c r="I69" i="24"/>
  <c r="O19" i="23"/>
  <c r="K23" i="51" s="1"/>
  <c r="F69" i="16"/>
  <c r="I69" i="16"/>
  <c r="E20" i="33"/>
  <c r="D8" i="40" s="1"/>
  <c r="F20" i="33"/>
  <c r="E8" i="40" s="1"/>
  <c r="O25" i="11"/>
  <c r="H8" i="33"/>
  <c r="G19" i="13"/>
  <c r="Q11" i="30"/>
  <c r="I28" i="51"/>
  <c r="E59" i="32"/>
  <c r="I11" i="32"/>
  <c r="G26" i="57"/>
  <c r="C11" i="32"/>
  <c r="J69" i="30"/>
  <c r="M33" i="33"/>
  <c r="I20" i="33"/>
  <c r="H8" i="40" s="1"/>
  <c r="M67" i="33"/>
  <c r="I67" i="33"/>
  <c r="E65" i="33"/>
  <c r="M64" i="33"/>
  <c r="I64" i="33"/>
  <c r="E64" i="33"/>
  <c r="I63" i="33"/>
  <c r="E63" i="33"/>
  <c r="C36" i="33"/>
  <c r="L35" i="33"/>
  <c r="M34" i="33"/>
  <c r="K69" i="31"/>
  <c r="N69" i="31"/>
  <c r="F69" i="31"/>
  <c r="N11" i="32"/>
  <c r="N12" i="33"/>
  <c r="G28" i="57"/>
  <c r="O11" i="31"/>
  <c r="I30" i="51" s="1"/>
  <c r="H30" i="51"/>
  <c r="M35" i="33"/>
  <c r="F59" i="32"/>
  <c r="P60" i="33"/>
  <c r="N59" i="32"/>
  <c r="J61" i="33"/>
  <c r="M27" i="33"/>
  <c r="D27" i="33"/>
  <c r="E26" i="33"/>
  <c r="C69" i="31"/>
  <c r="C30" i="51"/>
  <c r="C28" i="57"/>
  <c r="F24" i="33"/>
  <c r="J11" i="32"/>
  <c r="E60" i="33"/>
  <c r="O25" i="31"/>
  <c r="M30" i="51" s="1"/>
  <c r="H50" i="33"/>
  <c r="D50" i="33"/>
  <c r="N48" i="33"/>
  <c r="J48" i="33"/>
  <c r="K47" i="33"/>
  <c r="M59" i="32"/>
  <c r="I59" i="32"/>
  <c r="O44" i="32"/>
  <c r="M25" i="32"/>
  <c r="E19" i="32"/>
  <c r="N19" i="32"/>
  <c r="F11" i="32"/>
  <c r="N6" i="32"/>
  <c r="J6" i="32"/>
  <c r="F6" i="32"/>
  <c r="D6" i="32"/>
  <c r="G23" i="33"/>
  <c r="P54" i="33"/>
  <c r="K54" i="33"/>
  <c r="F51" i="33"/>
  <c r="C50" i="33"/>
  <c r="L49" i="33"/>
  <c r="H49" i="33"/>
  <c r="F47" i="33"/>
  <c r="L27" i="33"/>
  <c r="M15" i="33"/>
  <c r="E15" i="33"/>
  <c r="N68" i="33"/>
  <c r="F68" i="33"/>
  <c r="H53" i="33"/>
  <c r="D53" i="33"/>
  <c r="G50" i="33"/>
  <c r="D49" i="33"/>
  <c r="J47" i="33"/>
  <c r="P46" i="33"/>
  <c r="K46" i="33"/>
  <c r="D45" i="33"/>
  <c r="M44" i="33"/>
  <c r="K42" i="33"/>
  <c r="G42" i="33"/>
  <c r="L41" i="33"/>
  <c r="D41" i="33"/>
  <c r="I40" i="33"/>
  <c r="N39" i="33"/>
  <c r="J39" i="33"/>
  <c r="P38" i="33"/>
  <c r="G38" i="33"/>
  <c r="H37" i="33"/>
  <c r="D37" i="33"/>
  <c r="L32" i="33"/>
  <c r="K7" i="40" s="1"/>
  <c r="H32" i="33"/>
  <c r="G7" i="40" s="1"/>
  <c r="D32" i="33"/>
  <c r="C7" i="40" s="1"/>
  <c r="E31" i="33"/>
  <c r="P29" i="33"/>
  <c r="K29" i="33"/>
  <c r="F27" i="33"/>
  <c r="N8" i="33"/>
  <c r="J8" i="33"/>
  <c r="F8" i="33"/>
  <c r="K59" i="32"/>
  <c r="O11" i="29"/>
  <c r="H11" i="32"/>
  <c r="F69" i="29"/>
  <c r="E11" i="32"/>
  <c r="G6" i="32"/>
  <c r="O10" i="32"/>
  <c r="E6" i="32"/>
  <c r="M6" i="32"/>
  <c r="I6" i="32"/>
  <c r="O60" i="32"/>
  <c r="Y29" i="51"/>
  <c r="Q4" i="29"/>
  <c r="K11" i="32"/>
  <c r="N10" i="33"/>
  <c r="J10" i="33"/>
  <c r="J5" i="33"/>
  <c r="J19" i="32"/>
  <c r="F19" i="32"/>
  <c r="O49" i="32"/>
  <c r="E25" i="32"/>
  <c r="K25" i="32"/>
  <c r="N54" i="33"/>
  <c r="J54" i="33"/>
  <c r="E51" i="33"/>
  <c r="N50" i="33"/>
  <c r="J50" i="33"/>
  <c r="P49" i="33"/>
  <c r="K49" i="33"/>
  <c r="L48" i="33"/>
  <c r="O25" i="29"/>
  <c r="Q25" i="29" s="1"/>
  <c r="O22" i="51"/>
  <c r="G19" i="39"/>
  <c r="E69" i="28"/>
  <c r="C22" i="51"/>
  <c r="L19" i="32"/>
  <c r="O68" i="32"/>
  <c r="D52" i="33"/>
  <c r="M51" i="33"/>
  <c r="I51" i="33"/>
  <c r="L9" i="33"/>
  <c r="M7" i="33"/>
  <c r="L68" i="33"/>
  <c r="H68" i="33"/>
  <c r="J41" i="33"/>
  <c r="G40" i="33"/>
  <c r="M38" i="33"/>
  <c r="K36" i="33"/>
  <c r="M29" i="33"/>
  <c r="E29" i="33"/>
  <c r="M11" i="32"/>
  <c r="P6" i="32"/>
  <c r="G69" i="28"/>
  <c r="O61" i="32"/>
  <c r="H59" i="32"/>
  <c r="O50" i="32"/>
  <c r="O47" i="32"/>
  <c r="O36" i="32"/>
  <c r="O35" i="32"/>
  <c r="O33" i="32"/>
  <c r="O27" i="32"/>
  <c r="H19" i="32"/>
  <c r="O23" i="32"/>
  <c r="M19" i="32"/>
  <c r="O15" i="32"/>
  <c r="L11" i="32"/>
  <c r="D11" i="32"/>
  <c r="O8" i="32"/>
  <c r="L6" i="32"/>
  <c r="O29" i="32"/>
  <c r="O13" i="32"/>
  <c r="K6" i="32"/>
  <c r="O19" i="28"/>
  <c r="C24" i="53"/>
  <c r="G10" i="33"/>
  <c r="H67" i="33"/>
  <c r="L65" i="33"/>
  <c r="H65" i="33"/>
  <c r="H64" i="33"/>
  <c r="D64" i="33"/>
  <c r="M63" i="33"/>
  <c r="H63" i="33"/>
  <c r="H61" i="33"/>
  <c r="M60" i="33"/>
  <c r="I60" i="33"/>
  <c r="F69" i="28"/>
  <c r="O25" i="28"/>
  <c r="Q25" i="28" s="1"/>
  <c r="O9" i="32"/>
  <c r="J69" i="28"/>
  <c r="F28" i="33"/>
  <c r="Q31" i="51"/>
  <c r="D60" i="33"/>
  <c r="K21" i="33"/>
  <c r="D20" i="33"/>
  <c r="C8" i="40" s="1"/>
  <c r="H15" i="33"/>
  <c r="E13" i="33"/>
  <c r="L60" i="33"/>
  <c r="L59" i="32"/>
  <c r="O53" i="32"/>
  <c r="O52" i="32"/>
  <c r="O51" i="32"/>
  <c r="O46" i="32"/>
  <c r="C43" i="33"/>
  <c r="O43" i="32"/>
  <c r="O42" i="32"/>
  <c r="O39" i="32"/>
  <c r="C39" i="33"/>
  <c r="O34" i="32"/>
  <c r="O32" i="32"/>
  <c r="G25" i="32"/>
  <c r="O30" i="32"/>
  <c r="C30" i="33"/>
  <c r="C25" i="32"/>
  <c r="N25" i="32"/>
  <c r="J25" i="32"/>
  <c r="F25" i="32"/>
  <c r="O26" i="32"/>
  <c r="O24" i="32"/>
  <c r="O22" i="32"/>
  <c r="K19" i="32"/>
  <c r="G19" i="32"/>
  <c r="C19" i="32"/>
  <c r="E32" i="33"/>
  <c r="D7" i="40" s="1"/>
  <c r="D42" i="33"/>
  <c r="D19" i="32"/>
  <c r="O21" i="32"/>
  <c r="C59" i="32"/>
  <c r="H7" i="33"/>
  <c r="H6" i="32"/>
  <c r="O25" i="23"/>
  <c r="Q25" i="23" s="1"/>
  <c r="L69" i="23"/>
  <c r="C69" i="23"/>
  <c r="O67" i="32"/>
  <c r="O64" i="32"/>
  <c r="G16" i="37" s="1"/>
  <c r="G12" i="37"/>
  <c r="O48" i="32"/>
  <c r="O45" i="32"/>
  <c r="O41" i="32"/>
  <c r="O38" i="32"/>
  <c r="O37" i="32"/>
  <c r="O31" i="32"/>
  <c r="F31" i="33"/>
  <c r="I28" i="33"/>
  <c r="I25" i="32"/>
  <c r="E41" i="33"/>
  <c r="O40" i="32"/>
  <c r="G60" i="33"/>
  <c r="G59" i="32"/>
  <c r="H69" i="23"/>
  <c r="G21" i="57"/>
  <c r="O11" i="23"/>
  <c r="P61" i="33"/>
  <c r="C61" i="33"/>
  <c r="H60" i="33"/>
  <c r="E36" i="33"/>
  <c r="F35" i="33"/>
  <c r="P34" i="33"/>
  <c r="K34" i="33"/>
  <c r="G34" i="33"/>
  <c r="C34" i="33"/>
  <c r="M12" i="33"/>
  <c r="O4" i="32"/>
  <c r="L63" i="33"/>
  <c r="L13" i="33"/>
  <c r="O7" i="32"/>
  <c r="O12" i="32"/>
  <c r="D63" i="33"/>
  <c r="G68" i="33"/>
  <c r="D59" i="32"/>
  <c r="O20" i="32"/>
  <c r="I69" i="23"/>
  <c r="E69" i="23"/>
  <c r="C6" i="32"/>
  <c r="D8" i="33"/>
  <c r="P11" i="32"/>
  <c r="J4" i="33"/>
  <c r="K33" i="33"/>
  <c r="J27" i="33"/>
  <c r="N26" i="33"/>
  <c r="K24" i="33"/>
  <c r="G24" i="33"/>
  <c r="L23" i="33"/>
  <c r="H23" i="33"/>
  <c r="M22" i="33"/>
  <c r="J21" i="33"/>
  <c r="K20" i="33"/>
  <c r="J8" i="40" s="1"/>
  <c r="C20" i="33"/>
  <c r="B8" i="40" s="1"/>
  <c r="P15" i="33"/>
  <c r="C15" i="33"/>
  <c r="D13" i="33"/>
  <c r="K12" i="33"/>
  <c r="O59" i="23"/>
  <c r="S23" i="51" s="1"/>
  <c r="H25" i="32"/>
  <c r="D68" i="33"/>
  <c r="M54" i="33"/>
  <c r="I54" i="33"/>
  <c r="N53" i="33"/>
  <c r="J53" i="33"/>
  <c r="P52" i="33"/>
  <c r="G52" i="33"/>
  <c r="L51" i="33"/>
  <c r="H51" i="33"/>
  <c r="M50" i="33"/>
  <c r="I50" i="33"/>
  <c r="E50" i="33"/>
  <c r="N49" i="33"/>
  <c r="J49" i="33"/>
  <c r="F49" i="33"/>
  <c r="K48" i="33"/>
  <c r="G48" i="33"/>
  <c r="C48" i="33"/>
  <c r="L47" i="33"/>
  <c r="D47" i="33"/>
  <c r="E46" i="33"/>
  <c r="N45" i="33"/>
  <c r="J45" i="33"/>
  <c r="F45" i="33"/>
  <c r="F33" i="33"/>
  <c r="L22" i="33"/>
  <c r="L69" i="18"/>
  <c r="H69" i="18"/>
  <c r="D69" i="18"/>
  <c r="C17" i="51"/>
  <c r="O11" i="17"/>
  <c r="I17" i="51" s="1"/>
  <c r="K63" i="33"/>
  <c r="G63" i="33"/>
  <c r="G54" i="33"/>
  <c r="C54" i="33"/>
  <c r="L53" i="33"/>
  <c r="L45" i="33"/>
  <c r="L37" i="33"/>
  <c r="M36" i="33"/>
  <c r="I36" i="33"/>
  <c r="N35" i="33"/>
  <c r="L33" i="33"/>
  <c r="H33" i="33"/>
  <c r="C33" i="33"/>
  <c r="M31" i="33"/>
  <c r="N30" i="33"/>
  <c r="J30" i="33"/>
  <c r="D18" i="60"/>
  <c r="D20" i="60" s="1"/>
  <c r="E29" i="57"/>
  <c r="L59" i="19"/>
  <c r="L69" i="17"/>
  <c r="H69" i="17"/>
  <c r="D69" i="17"/>
  <c r="E52" i="33"/>
  <c r="N51" i="33"/>
  <c r="J51" i="33"/>
  <c r="P64" i="33"/>
  <c r="V31" i="51"/>
  <c r="K67" i="33"/>
  <c r="G67" i="33"/>
  <c r="C67" i="33"/>
  <c r="K65" i="33"/>
  <c r="G65" i="33"/>
  <c r="C65" i="33"/>
  <c r="K64" i="33"/>
  <c r="G64" i="33"/>
  <c r="C64" i="33"/>
  <c r="G61" i="33"/>
  <c r="M52" i="33"/>
  <c r="I52" i="33"/>
  <c r="H45" i="33"/>
  <c r="P67" i="33"/>
  <c r="F12" i="37"/>
  <c r="C34" i="60"/>
  <c r="R31" i="51"/>
  <c r="P69" i="28"/>
  <c r="P69" i="26"/>
  <c r="P19" i="32"/>
  <c r="P25" i="32"/>
  <c r="P13" i="33"/>
  <c r="B31" i="51"/>
  <c r="B30" i="57"/>
  <c r="Q25" i="20"/>
  <c r="P26" i="33"/>
  <c r="P21" i="33"/>
  <c r="C20" i="60"/>
  <c r="P5" i="33"/>
  <c r="X31" i="51"/>
  <c r="P43" i="33"/>
  <c r="P44" i="33"/>
  <c r="P24" i="33"/>
  <c r="C6" i="53"/>
  <c r="H8" i="51"/>
  <c r="Z8" i="51" s="1"/>
  <c r="P33" i="33"/>
  <c r="P20" i="33"/>
  <c r="G11" i="32"/>
  <c r="G12" i="33"/>
  <c r="G23" i="39"/>
  <c r="C21" i="57"/>
  <c r="G4" i="33"/>
  <c r="G5" i="33"/>
  <c r="H69" i="11"/>
  <c r="H13" i="33"/>
  <c r="H69" i="28"/>
  <c r="H69" i="54"/>
  <c r="H19" i="19"/>
  <c r="H69" i="14"/>
  <c r="O19" i="8"/>
  <c r="H69" i="6"/>
  <c r="D30" i="57"/>
  <c r="I30" i="57"/>
  <c r="K41" i="57" s="1"/>
  <c r="L41" i="57" s="1"/>
  <c r="O11" i="26"/>
  <c r="G37" i="33"/>
  <c r="E28" i="39"/>
  <c r="Q16" i="28"/>
  <c r="G69" i="26"/>
  <c r="G69" i="23"/>
  <c r="Q16" i="21"/>
  <c r="O21" i="51"/>
  <c r="G14" i="39"/>
  <c r="Y18" i="51"/>
  <c r="Q63" i="16"/>
  <c r="Q5" i="16"/>
  <c r="E18" i="51"/>
  <c r="E67" i="33"/>
  <c r="O67" i="19"/>
  <c r="E61" i="33"/>
  <c r="E59" i="19"/>
  <c r="O60" i="19"/>
  <c r="O32" i="19"/>
  <c r="G16" i="57"/>
  <c r="O11" i="16"/>
  <c r="H47" i="33"/>
  <c r="I46" i="33"/>
  <c r="C44" i="33"/>
  <c r="L43" i="33"/>
  <c r="H43" i="33"/>
  <c r="D43" i="33"/>
  <c r="M42" i="33"/>
  <c r="I42" i="33"/>
  <c r="N41" i="33"/>
  <c r="F41" i="33"/>
  <c r="P40" i="33"/>
  <c r="K40" i="33"/>
  <c r="C40" i="33"/>
  <c r="L39" i="33"/>
  <c r="N21" i="33"/>
  <c r="E16" i="57"/>
  <c r="O19" i="16"/>
  <c r="O66" i="16" s="1"/>
  <c r="L69" i="16"/>
  <c r="H69" i="16"/>
  <c r="D69" i="16"/>
  <c r="N19" i="19"/>
  <c r="F21" i="33"/>
  <c r="F19" i="19"/>
  <c r="G11" i="19"/>
  <c r="G15" i="33"/>
  <c r="O9" i="19"/>
  <c r="E6" i="19"/>
  <c r="M6" i="19"/>
  <c r="M66" i="19" s="1"/>
  <c r="O25" i="16"/>
  <c r="M65" i="33"/>
  <c r="N63" i="33"/>
  <c r="F54" i="33"/>
  <c r="P53" i="33"/>
  <c r="M26" i="33"/>
  <c r="I26" i="33"/>
  <c r="G20" i="33"/>
  <c r="F8" i="40" s="1"/>
  <c r="N4" i="33"/>
  <c r="G59" i="19"/>
  <c r="C59" i="19"/>
  <c r="L4" i="33"/>
  <c r="H12" i="33"/>
  <c r="I38" i="33"/>
  <c r="E38" i="33"/>
  <c r="N37" i="33"/>
  <c r="J37" i="33"/>
  <c r="F37" i="33"/>
  <c r="P36" i="33"/>
  <c r="G36" i="33"/>
  <c r="E34" i="33"/>
  <c r="J33" i="33"/>
  <c r="N32" i="33"/>
  <c r="M7" i="40" s="1"/>
  <c r="J32" i="33"/>
  <c r="I7" i="40" s="1"/>
  <c r="F32" i="33"/>
  <c r="E7" i="40" s="1"/>
  <c r="P31" i="33"/>
  <c r="G31" i="33"/>
  <c r="C31" i="33"/>
  <c r="L30" i="33"/>
  <c r="H30" i="33"/>
  <c r="D30" i="33"/>
  <c r="I29" i="33"/>
  <c r="N28" i="33"/>
  <c r="J28" i="33"/>
  <c r="I10" i="33"/>
  <c r="E10" i="33"/>
  <c r="M8" i="33"/>
  <c r="E5" i="33"/>
  <c r="O47" i="19"/>
  <c r="O46" i="19"/>
  <c r="O36" i="19"/>
  <c r="O34" i="19"/>
  <c r="L11" i="19"/>
  <c r="L61" i="33"/>
  <c r="P42" i="33"/>
  <c r="H18" i="51"/>
  <c r="Z18" i="51" s="1"/>
  <c r="E69" i="16"/>
  <c r="P11" i="19"/>
  <c r="N67" i="33"/>
  <c r="M61" i="33"/>
  <c r="G53" i="33"/>
  <c r="C53" i="33"/>
  <c r="L52" i="33"/>
  <c r="P23" i="33"/>
  <c r="H22" i="33"/>
  <c r="D22" i="33"/>
  <c r="H52" i="33"/>
  <c r="O18" i="51"/>
  <c r="O45" i="19"/>
  <c r="O43" i="19"/>
  <c r="O42" i="19"/>
  <c r="L25" i="19"/>
  <c r="L31" i="33"/>
  <c r="D25" i="19"/>
  <c r="D31" i="33"/>
  <c r="O30" i="19"/>
  <c r="F29" i="33"/>
  <c r="O29" i="19"/>
  <c r="O28" i="19"/>
  <c r="F25" i="19"/>
  <c r="O26" i="19"/>
  <c r="O24" i="19"/>
  <c r="C24" i="33"/>
  <c r="L19" i="19"/>
  <c r="J7" i="33"/>
  <c r="J6" i="19"/>
  <c r="J66" i="19" s="1"/>
  <c r="P4" i="33"/>
  <c r="O5" i="19"/>
  <c r="L20" i="33"/>
  <c r="K8" i="40" s="1"/>
  <c r="E43" i="33"/>
  <c r="O13" i="19"/>
  <c r="O37" i="19"/>
  <c r="E30" i="33"/>
  <c r="D31" i="51"/>
  <c r="C49" i="33"/>
  <c r="O49" i="19"/>
  <c r="O44" i="19"/>
  <c r="D44" i="33"/>
  <c r="O41" i="19"/>
  <c r="C41" i="33"/>
  <c r="O39" i="19"/>
  <c r="E39" i="33"/>
  <c r="F38" i="33"/>
  <c r="O38" i="19"/>
  <c r="O35" i="19"/>
  <c r="C32" i="33"/>
  <c r="B7" i="40" s="1"/>
  <c r="C25" i="19"/>
  <c r="M25" i="19"/>
  <c r="M30" i="33"/>
  <c r="P25" i="19"/>
  <c r="N25" i="19"/>
  <c r="O27" i="19"/>
  <c r="J25" i="19"/>
  <c r="J26" i="33"/>
  <c r="D23" i="33"/>
  <c r="O23" i="19"/>
  <c r="E22" i="33"/>
  <c r="E19" i="19"/>
  <c r="O22" i="19"/>
  <c r="G19" i="19"/>
  <c r="F11" i="19"/>
  <c r="F12" i="33"/>
  <c r="N6" i="19"/>
  <c r="N66" i="19" s="1"/>
  <c r="N7" i="33"/>
  <c r="O8" i="19"/>
  <c r="K19" i="19"/>
  <c r="O40" i="19"/>
  <c r="P28" i="33"/>
  <c r="E54" i="33"/>
  <c r="O54" i="19"/>
  <c r="F53" i="33"/>
  <c r="O53" i="19"/>
  <c r="K25" i="19"/>
  <c r="K52" i="33"/>
  <c r="C52" i="33"/>
  <c r="O52" i="19"/>
  <c r="D51" i="33"/>
  <c r="O51" i="19"/>
  <c r="O48" i="19"/>
  <c r="O33" i="19"/>
  <c r="O31" i="19"/>
  <c r="H25" i="19"/>
  <c r="I30" i="33"/>
  <c r="I25" i="19"/>
  <c r="O21" i="19"/>
  <c r="O15" i="19"/>
  <c r="I13" i="33"/>
  <c r="I11" i="19"/>
  <c r="F6" i="19"/>
  <c r="F66" i="19" s="1"/>
  <c r="O10" i="19"/>
  <c r="F10" i="33"/>
  <c r="O7" i="19"/>
  <c r="E7" i="33"/>
  <c r="C4" i="33"/>
  <c r="O4" i="19"/>
  <c r="F5" i="37" s="1"/>
  <c r="C19" i="19"/>
  <c r="F26" i="33"/>
  <c r="H31" i="33"/>
  <c r="H11" i="19"/>
  <c r="G28" i="33"/>
  <c r="F46" i="33"/>
  <c r="G45" i="33"/>
  <c r="G25" i="19"/>
  <c r="O12" i="19"/>
  <c r="E11" i="19"/>
  <c r="C68" i="33"/>
  <c r="O68" i="19"/>
  <c r="D65" i="33"/>
  <c r="O65" i="19"/>
  <c r="O63" i="19"/>
  <c r="Q63" i="19" s="1"/>
  <c r="D61" i="33"/>
  <c r="D59" i="19"/>
  <c r="O61" i="19"/>
  <c r="P12" i="33"/>
  <c r="P45" i="33"/>
  <c r="K37" i="33"/>
  <c r="L36" i="33"/>
  <c r="H36" i="33"/>
  <c r="D36" i="33"/>
  <c r="I35" i="33"/>
  <c r="E35" i="33"/>
  <c r="N34" i="33"/>
  <c r="J34" i="33"/>
  <c r="F34" i="33"/>
  <c r="P32" i="33"/>
  <c r="G32" i="33"/>
  <c r="F7" i="40" s="1"/>
  <c r="K28" i="33"/>
  <c r="J9" i="33"/>
  <c r="P19" i="19"/>
  <c r="D11" i="19"/>
  <c r="I6" i="19"/>
  <c r="I66" i="19" s="1"/>
  <c r="P6" i="19"/>
  <c r="P66" i="19" s="1"/>
  <c r="I4" i="33"/>
  <c r="D67" i="33"/>
  <c r="H48" i="33"/>
  <c r="D48" i="33"/>
  <c r="M47" i="33"/>
  <c r="I47" i="33"/>
  <c r="E47" i="33"/>
  <c r="N46" i="33"/>
  <c r="J46" i="33"/>
  <c r="L44" i="33"/>
  <c r="H44" i="33"/>
  <c r="M43" i="33"/>
  <c r="F42" i="33"/>
  <c r="P41" i="33"/>
  <c r="H40" i="33"/>
  <c r="M39" i="33"/>
  <c r="L15" i="33"/>
  <c r="D15" i="33"/>
  <c r="M13" i="33"/>
  <c r="F59" i="19"/>
  <c r="C11" i="19"/>
  <c r="L54" i="33"/>
  <c r="K45" i="33"/>
  <c r="C45" i="33"/>
  <c r="I59" i="19"/>
  <c r="N59" i="19"/>
  <c r="J59" i="19"/>
  <c r="D19" i="19"/>
  <c r="Q16" i="15"/>
  <c r="G25" i="13"/>
  <c r="G30" i="33"/>
  <c r="G69" i="11"/>
  <c r="G69" i="8"/>
  <c r="G25" i="9"/>
  <c r="Q16" i="4"/>
  <c r="O6" i="51"/>
  <c r="C6" i="57"/>
  <c r="Q4" i="31"/>
  <c r="K69" i="11"/>
  <c r="Q63" i="28"/>
  <c r="Y22" i="51"/>
  <c r="F25" i="9"/>
  <c r="F39" i="33"/>
  <c r="L13" i="51"/>
  <c r="L12" i="51"/>
  <c r="Z12" i="51" s="1"/>
  <c r="L25" i="32"/>
  <c r="O54" i="32"/>
  <c r="E28" i="33"/>
  <c r="E25" i="19"/>
  <c r="O19" i="11"/>
  <c r="F11" i="39"/>
  <c r="O19" i="12"/>
  <c r="O66" i="12" s="1"/>
  <c r="O39" i="9"/>
  <c r="O53" i="9"/>
  <c r="M69" i="23"/>
  <c r="G16" i="39"/>
  <c r="F9" i="51"/>
  <c r="P6" i="9"/>
  <c r="K69" i="8"/>
  <c r="O68" i="9"/>
  <c r="O67" i="9"/>
  <c r="I61" i="33"/>
  <c r="I59" i="9"/>
  <c r="O61" i="9"/>
  <c r="N59" i="9"/>
  <c r="N60" i="33"/>
  <c r="J60" i="33"/>
  <c r="J59" i="9"/>
  <c r="F60" i="33"/>
  <c r="O60" i="9"/>
  <c r="O51" i="9"/>
  <c r="E49" i="33"/>
  <c r="O49" i="9"/>
  <c r="C46" i="33"/>
  <c r="O46" i="9"/>
  <c r="O44" i="9"/>
  <c r="O40" i="9"/>
  <c r="C38" i="33"/>
  <c r="O38" i="9"/>
  <c r="O35" i="9"/>
  <c r="O34" i="9"/>
  <c r="O31" i="9"/>
  <c r="F30" i="33"/>
  <c r="O30" i="9"/>
  <c r="K25" i="9"/>
  <c r="O29" i="9"/>
  <c r="C29" i="33"/>
  <c r="L25" i="9"/>
  <c r="L28" i="33"/>
  <c r="H28" i="33"/>
  <c r="H25" i="9"/>
  <c r="D25" i="9"/>
  <c r="D28" i="33"/>
  <c r="O28" i="9"/>
  <c r="M25" i="9"/>
  <c r="I27" i="33"/>
  <c r="I25" i="9"/>
  <c r="E27" i="33"/>
  <c r="O27" i="9"/>
  <c r="N25" i="9"/>
  <c r="J25" i="9"/>
  <c r="N24" i="33"/>
  <c r="N19" i="9"/>
  <c r="J24" i="33"/>
  <c r="J19" i="9"/>
  <c r="F19" i="9"/>
  <c r="O24" i="9"/>
  <c r="C23" i="33"/>
  <c r="O23" i="9"/>
  <c r="G21" i="33"/>
  <c r="G19" i="9"/>
  <c r="C21" i="33"/>
  <c r="O21" i="9"/>
  <c r="H19" i="9"/>
  <c r="H20" i="33"/>
  <c r="D19" i="9"/>
  <c r="D66" i="9" s="1"/>
  <c r="O9" i="9"/>
  <c r="G6" i="9"/>
  <c r="O7" i="9"/>
  <c r="O5" i="9"/>
  <c r="C6" i="37" s="1"/>
  <c r="O4" i="9"/>
  <c r="M10" i="57"/>
  <c r="M30" i="57" s="1"/>
  <c r="O25" i="10"/>
  <c r="D59" i="22"/>
  <c r="O61" i="22"/>
  <c r="E59" i="22"/>
  <c r="O60" i="22"/>
  <c r="E12" i="37"/>
  <c r="O53" i="22"/>
  <c r="O52" i="22"/>
  <c r="O50" i="22"/>
  <c r="O47" i="22"/>
  <c r="O43" i="22"/>
  <c r="O42" i="22"/>
  <c r="O38" i="22"/>
  <c r="O34" i="22"/>
  <c r="O33" i="22"/>
  <c r="H25" i="22"/>
  <c r="O29" i="22"/>
  <c r="I25" i="22"/>
  <c r="N25" i="22"/>
  <c r="J25" i="22"/>
  <c r="F25" i="22"/>
  <c r="O27" i="22"/>
  <c r="P25" i="22"/>
  <c r="K25" i="22"/>
  <c r="G25" i="22"/>
  <c r="O26" i="22"/>
  <c r="O24" i="22"/>
  <c r="O23" i="22"/>
  <c r="E23" i="33"/>
  <c r="O22" i="22"/>
  <c r="L19" i="22"/>
  <c r="H19" i="22"/>
  <c r="D19" i="22"/>
  <c r="D66" i="22" s="1"/>
  <c r="Q63" i="4"/>
  <c r="Y6" i="51"/>
  <c r="K30" i="57"/>
  <c r="K42" i="57" s="1"/>
  <c r="L42" i="57" s="1"/>
  <c r="O25" i="4"/>
  <c r="E5" i="57"/>
  <c r="O19" i="4"/>
  <c r="L69" i="5"/>
  <c r="H69" i="5"/>
  <c r="D69" i="5"/>
  <c r="C10" i="51"/>
  <c r="O25" i="6"/>
  <c r="O25" i="7"/>
  <c r="O66" i="7" s="1"/>
  <c r="Y9" i="51"/>
  <c r="Q63" i="8"/>
  <c r="O25" i="8"/>
  <c r="K69" i="6"/>
  <c r="E69" i="6"/>
  <c r="K69" i="12"/>
  <c r="M69" i="4"/>
  <c r="M69" i="6"/>
  <c r="O25" i="54"/>
  <c r="P11" i="9"/>
  <c r="G26" i="33"/>
  <c r="K69" i="5"/>
  <c r="G69" i="5"/>
  <c r="C69" i="5"/>
  <c r="N69" i="5"/>
  <c r="P27" i="33"/>
  <c r="F69" i="12"/>
  <c r="P68" i="33"/>
  <c r="I53" i="33"/>
  <c r="D46" i="33"/>
  <c r="E42" i="33"/>
  <c r="H39" i="33"/>
  <c r="E37" i="33"/>
  <c r="K26" i="33"/>
  <c r="G11" i="13"/>
  <c r="F69" i="14"/>
  <c r="I19" i="19"/>
  <c r="O19" i="5"/>
  <c r="K10" i="51" s="1"/>
  <c r="P51" i="33"/>
  <c r="P50" i="33"/>
  <c r="K50" i="33"/>
  <c r="M48" i="33"/>
  <c r="E48" i="33"/>
  <c r="N47" i="33"/>
  <c r="E45" i="33"/>
  <c r="I44" i="33"/>
  <c r="E44" i="33"/>
  <c r="N43" i="33"/>
  <c r="J43" i="33"/>
  <c r="C42" i="33"/>
  <c r="M40" i="33"/>
  <c r="E40" i="33"/>
  <c r="P37" i="33"/>
  <c r="M11" i="19"/>
  <c r="F69" i="20"/>
  <c r="K61" i="33"/>
  <c r="G49" i="33"/>
  <c r="I34" i="33"/>
  <c r="K31" i="33"/>
  <c r="C26" i="33"/>
  <c r="L24" i="33"/>
  <c r="H24" i="33"/>
  <c r="D24" i="33"/>
  <c r="M23" i="33"/>
  <c r="I23" i="33"/>
  <c r="N22" i="33"/>
  <c r="J22" i="33"/>
  <c r="F22" i="33"/>
  <c r="J12" i="33"/>
  <c r="I8" i="33"/>
  <c r="E8" i="33"/>
  <c r="G69" i="10"/>
  <c r="F15" i="39"/>
  <c r="O19" i="14"/>
  <c r="K14" i="51" s="1"/>
  <c r="O64" i="19"/>
  <c r="F16" i="37" s="1"/>
  <c r="O50" i="19"/>
  <c r="E69" i="24"/>
  <c r="O20" i="13"/>
  <c r="F69" i="30"/>
  <c r="P10" i="33"/>
  <c r="O19" i="24"/>
  <c r="Q19" i="24" s="1"/>
  <c r="K69" i="26"/>
  <c r="G69" i="12"/>
  <c r="O20" i="19"/>
  <c r="G13" i="39"/>
  <c r="O20" i="9"/>
  <c r="O40" i="33" l="1"/>
  <c r="E66" i="32"/>
  <c r="E69" i="32" s="1"/>
  <c r="O66" i="8"/>
  <c r="E66" i="9"/>
  <c r="O66" i="4"/>
  <c r="O66" i="15"/>
  <c r="D66" i="19"/>
  <c r="O66" i="25"/>
  <c r="C63" i="33"/>
  <c r="O63" i="33" s="1"/>
  <c r="C66" i="32"/>
  <c r="D25" i="33"/>
  <c r="O28" i="33"/>
  <c r="AA10" i="51"/>
  <c r="Z20" i="51"/>
  <c r="D66" i="32"/>
  <c r="D69" i="32" s="1"/>
  <c r="E66" i="19"/>
  <c r="E69" i="19" s="1"/>
  <c r="E66" i="13"/>
  <c r="E69" i="13" s="1"/>
  <c r="Q19" i="30"/>
  <c r="O66" i="30"/>
  <c r="D30" i="53" s="1"/>
  <c r="K30" i="51"/>
  <c r="AA30" i="51" s="1"/>
  <c r="O66" i="31"/>
  <c r="Q66" i="31" s="1"/>
  <c r="K29" i="51"/>
  <c r="O66" i="29"/>
  <c r="D31" i="53" s="1"/>
  <c r="O66" i="27"/>
  <c r="D29" i="53" s="1"/>
  <c r="O66" i="24"/>
  <c r="D26" i="53" s="1"/>
  <c r="Q19" i="21"/>
  <c r="O66" i="21"/>
  <c r="Q66" i="21" s="1"/>
  <c r="M19" i="51"/>
  <c r="O66" i="20"/>
  <c r="O69" i="20" s="1"/>
  <c r="AA19" i="51"/>
  <c r="AA15" i="51"/>
  <c r="M14" i="51"/>
  <c r="O66" i="14"/>
  <c r="Q25" i="11"/>
  <c r="O66" i="11"/>
  <c r="I11" i="51"/>
  <c r="O66" i="10"/>
  <c r="Q11" i="7"/>
  <c r="C15" i="53"/>
  <c r="P11" i="33"/>
  <c r="P6" i="33"/>
  <c r="P19" i="33"/>
  <c r="Q6" i="23"/>
  <c r="C22" i="53"/>
  <c r="P69" i="13"/>
  <c r="P69" i="17"/>
  <c r="Q6" i="28"/>
  <c r="Q6" i="27"/>
  <c r="Q68" i="32"/>
  <c r="G18" i="37"/>
  <c r="Q59" i="6"/>
  <c r="S7" i="51"/>
  <c r="Q59" i="4"/>
  <c r="S6" i="51"/>
  <c r="P69" i="54"/>
  <c r="Q59" i="8"/>
  <c r="S9" i="51"/>
  <c r="Q59" i="29"/>
  <c r="S29" i="51"/>
  <c r="Q59" i="26"/>
  <c r="S26" i="51"/>
  <c r="Q59" i="28"/>
  <c r="S22" i="51"/>
  <c r="D28" i="39"/>
  <c r="G10" i="39"/>
  <c r="C32" i="53"/>
  <c r="Q19" i="27"/>
  <c r="K21" i="51"/>
  <c r="AA21" i="51" s="1"/>
  <c r="I19" i="51"/>
  <c r="I13" i="51"/>
  <c r="C7" i="51"/>
  <c r="Q19" i="29"/>
  <c r="Q16" i="8"/>
  <c r="M22" i="51"/>
  <c r="G11" i="39"/>
  <c r="G24" i="39"/>
  <c r="M28" i="51"/>
  <c r="G29" i="51"/>
  <c r="Q16" i="12"/>
  <c r="Q25" i="15"/>
  <c r="M12" i="51"/>
  <c r="G25" i="39"/>
  <c r="O12" i="51"/>
  <c r="G27" i="39"/>
  <c r="G26" i="39"/>
  <c r="G21" i="39"/>
  <c r="I24" i="51"/>
  <c r="Q25" i="25"/>
  <c r="H9" i="40"/>
  <c r="M9" i="40"/>
  <c r="D9" i="40"/>
  <c r="F9" i="40"/>
  <c r="C9" i="40"/>
  <c r="I9" i="40"/>
  <c r="L9" i="40"/>
  <c r="Q66" i="17"/>
  <c r="G17" i="39"/>
  <c r="G6" i="39"/>
  <c r="Q11" i="31"/>
  <c r="Q11" i="27"/>
  <c r="M24" i="51"/>
  <c r="I16" i="51"/>
  <c r="AA16" i="51" s="1"/>
  <c r="G17" i="51"/>
  <c r="O69" i="15"/>
  <c r="Q69" i="15" s="1"/>
  <c r="Q6" i="12"/>
  <c r="J9" i="40"/>
  <c r="Q16" i="31"/>
  <c r="Q25" i="31"/>
  <c r="Q25" i="17"/>
  <c r="E30" i="57"/>
  <c r="K40" i="57" s="1"/>
  <c r="L40" i="57" s="1"/>
  <c r="Q19" i="6"/>
  <c r="Q25" i="27"/>
  <c r="Q19" i="54"/>
  <c r="P69" i="22"/>
  <c r="O59" i="19"/>
  <c r="F13" i="37" s="1"/>
  <c r="O69" i="18"/>
  <c r="Q6" i="14"/>
  <c r="N31" i="51"/>
  <c r="G9" i="39"/>
  <c r="C30" i="53"/>
  <c r="C29" i="53"/>
  <c r="Q16" i="20"/>
  <c r="P69" i="18"/>
  <c r="G15" i="39"/>
  <c r="P69" i="6"/>
  <c r="C5" i="53"/>
  <c r="F69" i="19"/>
  <c r="E18" i="37"/>
  <c r="M23" i="51"/>
  <c r="O20" i="51"/>
  <c r="Q16" i="54"/>
  <c r="Q19" i="31"/>
  <c r="Q25" i="12"/>
  <c r="H69" i="22"/>
  <c r="F69" i="22"/>
  <c r="I25" i="51"/>
  <c r="Q11" i="25"/>
  <c r="H31" i="51"/>
  <c r="N11" i="33"/>
  <c r="O5" i="32"/>
  <c r="O63" i="32"/>
  <c r="Q63" i="32" s="1"/>
  <c r="O59" i="32"/>
  <c r="Q59" i="32" s="1"/>
  <c r="G69" i="22"/>
  <c r="Q16" i="22"/>
  <c r="N69" i="22"/>
  <c r="Q63" i="22"/>
  <c r="K69" i="22"/>
  <c r="J69" i="22"/>
  <c r="O11" i="22"/>
  <c r="Q11" i="22" s="1"/>
  <c r="M69" i="22"/>
  <c r="Q4" i="22"/>
  <c r="O6" i="22"/>
  <c r="E7" i="37" s="1"/>
  <c r="O59" i="22"/>
  <c r="E13" i="37" s="1"/>
  <c r="C69" i="22"/>
  <c r="O19" i="22"/>
  <c r="E9" i="37" s="1"/>
  <c r="Q11" i="14"/>
  <c r="C11" i="33"/>
  <c r="O59" i="13"/>
  <c r="D13" i="37" s="1"/>
  <c r="C35" i="60"/>
  <c r="D69" i="13"/>
  <c r="F28" i="39"/>
  <c r="H69" i="13"/>
  <c r="Q4" i="13"/>
  <c r="N69" i="13"/>
  <c r="C69" i="13"/>
  <c r="O19" i="13"/>
  <c r="D9" i="37" s="1"/>
  <c r="K59" i="33"/>
  <c r="J69" i="13"/>
  <c r="N59" i="33"/>
  <c r="D18" i="37"/>
  <c r="C6" i="33"/>
  <c r="K69" i="13"/>
  <c r="M69" i="13"/>
  <c r="I69" i="13"/>
  <c r="D35" i="60"/>
  <c r="E10" i="60" s="1"/>
  <c r="G6" i="33"/>
  <c r="H16" i="37"/>
  <c r="O6" i="9"/>
  <c r="C7" i="37" s="1"/>
  <c r="C69" i="9"/>
  <c r="L6" i="33"/>
  <c r="M6" i="33"/>
  <c r="K69" i="9"/>
  <c r="F6" i="33"/>
  <c r="J59" i="33"/>
  <c r="E11" i="33"/>
  <c r="O19" i="9"/>
  <c r="D69" i="9"/>
  <c r="I69" i="9"/>
  <c r="C15" i="37"/>
  <c r="M69" i="9"/>
  <c r="O11" i="9"/>
  <c r="C8" i="37" s="1"/>
  <c r="H69" i="9"/>
  <c r="O59" i="9"/>
  <c r="C13" i="37" s="1"/>
  <c r="D6" i="33"/>
  <c r="C59" i="33"/>
  <c r="K6" i="33"/>
  <c r="F69" i="9"/>
  <c r="Q16" i="30"/>
  <c r="B149" i="39"/>
  <c r="B156" i="39" s="1"/>
  <c r="Q16" i="16"/>
  <c r="Q25" i="14"/>
  <c r="O14" i="51"/>
  <c r="O27" i="51"/>
  <c r="AA27" i="51" s="1"/>
  <c r="L69" i="22"/>
  <c r="L69" i="13"/>
  <c r="O6" i="13"/>
  <c r="Q6" i="11"/>
  <c r="I12" i="51"/>
  <c r="Q11" i="11"/>
  <c r="K11" i="33"/>
  <c r="K25" i="51"/>
  <c r="Q19" i="25"/>
  <c r="J11" i="33"/>
  <c r="Q6" i="21"/>
  <c r="G21" i="51"/>
  <c r="K28" i="51"/>
  <c r="AA28" i="51" s="1"/>
  <c r="O25" i="13"/>
  <c r="Q25" i="13" s="1"/>
  <c r="G20" i="39"/>
  <c r="G30" i="57"/>
  <c r="D35" i="57" s="1"/>
  <c r="E35" i="57" s="1"/>
  <c r="K26" i="51"/>
  <c r="Q19" i="26"/>
  <c r="Q16" i="29"/>
  <c r="Q66" i="28"/>
  <c r="Q16" i="24"/>
  <c r="O11" i="32"/>
  <c r="Q11" i="32" s="1"/>
  <c r="O11" i="19"/>
  <c r="Q11" i="19" s="1"/>
  <c r="F11" i="13"/>
  <c r="O13" i="13"/>
  <c r="O11" i="13" s="1"/>
  <c r="I19" i="33"/>
  <c r="D69" i="22"/>
  <c r="J69" i="9"/>
  <c r="L11" i="33"/>
  <c r="I11" i="33"/>
  <c r="Q11" i="8"/>
  <c r="O19" i="32"/>
  <c r="G9" i="37" s="1"/>
  <c r="P59" i="33"/>
  <c r="F13" i="33"/>
  <c r="F11" i="33" s="1"/>
  <c r="P69" i="24"/>
  <c r="C26" i="53"/>
  <c r="Q5" i="24"/>
  <c r="E24" i="51"/>
  <c r="D15" i="37"/>
  <c r="Q63" i="13"/>
  <c r="K24" i="51"/>
  <c r="E69" i="22"/>
  <c r="I6" i="51"/>
  <c r="AA6" i="51" s="1"/>
  <c r="D18" i="53"/>
  <c r="Y25" i="51"/>
  <c r="Y31" i="51" s="1"/>
  <c r="Q63" i="25"/>
  <c r="M26" i="51"/>
  <c r="Q25" i="26"/>
  <c r="E69" i="9"/>
  <c r="N69" i="9"/>
  <c r="O25" i="9"/>
  <c r="C10" i="37" s="1"/>
  <c r="O69" i="23"/>
  <c r="C30" i="57"/>
  <c r="D36" i="57" s="1"/>
  <c r="E36" i="57" s="1"/>
  <c r="Q19" i="23"/>
  <c r="G9" i="51"/>
  <c r="Q6" i="8"/>
  <c r="Q16" i="7"/>
  <c r="O8" i="51"/>
  <c r="P69" i="25"/>
  <c r="C27" i="53"/>
  <c r="I69" i="22"/>
  <c r="H6" i="33"/>
  <c r="O29" i="33"/>
  <c r="N6" i="33"/>
  <c r="N69" i="32"/>
  <c r="E59" i="33"/>
  <c r="I69" i="32"/>
  <c r="K69" i="32"/>
  <c r="G19" i="33"/>
  <c r="O6" i="32"/>
  <c r="G7" i="37" s="1"/>
  <c r="Q11" i="29"/>
  <c r="I29" i="51"/>
  <c r="J69" i="32"/>
  <c r="F69" i="32"/>
  <c r="M59" i="33"/>
  <c r="M29" i="51"/>
  <c r="H59" i="33"/>
  <c r="L69" i="32"/>
  <c r="D59" i="33"/>
  <c r="G59" i="33"/>
  <c r="M69" i="32"/>
  <c r="O64" i="33"/>
  <c r="H69" i="32"/>
  <c r="L59" i="33"/>
  <c r="Q19" i="28"/>
  <c r="K22" i="51"/>
  <c r="AA22" i="51" s="1"/>
  <c r="E19" i="33"/>
  <c r="O68" i="33"/>
  <c r="N3" i="3" s="1"/>
  <c r="K39" i="3" s="1"/>
  <c r="H11" i="33"/>
  <c r="K19" i="33"/>
  <c r="G69" i="32"/>
  <c r="C25" i="53"/>
  <c r="E6" i="33"/>
  <c r="J19" i="33"/>
  <c r="O31" i="33"/>
  <c r="O50" i="33"/>
  <c r="Q16" i="23"/>
  <c r="M11" i="33"/>
  <c r="G11" i="33"/>
  <c r="O51" i="33"/>
  <c r="Q59" i="23"/>
  <c r="C69" i="32"/>
  <c r="M19" i="33"/>
  <c r="O25" i="32"/>
  <c r="G10" i="37" s="1"/>
  <c r="O41" i="33"/>
  <c r="G5" i="37"/>
  <c r="Q4" i="32"/>
  <c r="I23" i="51"/>
  <c r="AA23" i="51" s="1"/>
  <c r="Q11" i="23"/>
  <c r="H12" i="37"/>
  <c r="O38" i="33"/>
  <c r="G69" i="19"/>
  <c r="C69" i="19"/>
  <c r="K69" i="19"/>
  <c r="N7" i="40"/>
  <c r="O5" i="33"/>
  <c r="Q5" i="33" s="1"/>
  <c r="O33" i="33"/>
  <c r="O35" i="33"/>
  <c r="L69" i="19"/>
  <c r="O24" i="33"/>
  <c r="O55" i="33"/>
  <c r="O43" i="33"/>
  <c r="O45" i="33"/>
  <c r="O10" i="33"/>
  <c r="O37" i="33"/>
  <c r="M69" i="19"/>
  <c r="F15" i="37"/>
  <c r="O67" i="33"/>
  <c r="J69" i="19"/>
  <c r="O36" i="33"/>
  <c r="O65" i="33"/>
  <c r="P69" i="29"/>
  <c r="C31" i="53"/>
  <c r="C28" i="53"/>
  <c r="P69" i="32"/>
  <c r="P69" i="23"/>
  <c r="C20" i="53"/>
  <c r="P69" i="20"/>
  <c r="C14" i="53"/>
  <c r="P69" i="14"/>
  <c r="L31" i="51"/>
  <c r="P69" i="7"/>
  <c r="P69" i="4"/>
  <c r="C4" i="53"/>
  <c r="Q4" i="19"/>
  <c r="K9" i="51"/>
  <c r="Q19" i="8"/>
  <c r="Q11" i="26"/>
  <c r="I26" i="51"/>
  <c r="O26" i="51"/>
  <c r="Q16" i="26"/>
  <c r="Q16" i="25"/>
  <c r="O25" i="51"/>
  <c r="O25" i="19"/>
  <c r="O53" i="33"/>
  <c r="O19" i="19"/>
  <c r="F9" i="37" s="1"/>
  <c r="O42" i="33"/>
  <c r="O20" i="33"/>
  <c r="F25" i="33"/>
  <c r="N69" i="19"/>
  <c r="O54" i="33"/>
  <c r="P69" i="19"/>
  <c r="D69" i="19"/>
  <c r="H69" i="19"/>
  <c r="I18" i="51"/>
  <c r="Q11" i="16"/>
  <c r="C18" i="53"/>
  <c r="P69" i="16"/>
  <c r="I6" i="33"/>
  <c r="N19" i="33"/>
  <c r="O34" i="33"/>
  <c r="N25" i="33"/>
  <c r="O47" i="33"/>
  <c r="O7" i="33"/>
  <c r="O52" i="33"/>
  <c r="L19" i="33"/>
  <c r="O32" i="33"/>
  <c r="J6" i="33"/>
  <c r="O6" i="19"/>
  <c r="Q25" i="16"/>
  <c r="M18" i="51"/>
  <c r="Q19" i="16"/>
  <c r="K18" i="51"/>
  <c r="M25" i="33"/>
  <c r="O44" i="33"/>
  <c r="O48" i="33"/>
  <c r="O15" i="33"/>
  <c r="D11" i="33"/>
  <c r="O4" i="33"/>
  <c r="O9" i="33"/>
  <c r="Q5" i="19"/>
  <c r="F6" i="37"/>
  <c r="I69" i="19"/>
  <c r="L25" i="33"/>
  <c r="Q68" i="19"/>
  <c r="F18" i="37"/>
  <c r="G69" i="13"/>
  <c r="N2" i="3"/>
  <c r="K38" i="3" s="1"/>
  <c r="C31" i="51"/>
  <c r="Q19" i="4"/>
  <c r="K6" i="51"/>
  <c r="L69" i="9"/>
  <c r="O60" i="33"/>
  <c r="F59" i="33"/>
  <c r="C7" i="53"/>
  <c r="P69" i="8"/>
  <c r="P69" i="11"/>
  <c r="C11" i="53"/>
  <c r="O39" i="33"/>
  <c r="G25" i="33"/>
  <c r="Q25" i="7"/>
  <c r="M8" i="51"/>
  <c r="C5" i="37"/>
  <c r="Q4" i="9"/>
  <c r="O21" i="33"/>
  <c r="C19" i="33"/>
  <c r="O23" i="33"/>
  <c r="I25" i="33"/>
  <c r="O49" i="33"/>
  <c r="Q68" i="9"/>
  <c r="C18" i="37"/>
  <c r="F31" i="51"/>
  <c r="K12" i="51"/>
  <c r="O8" i="33"/>
  <c r="O12" i="33"/>
  <c r="E11" i="37"/>
  <c r="K25" i="33"/>
  <c r="M9" i="51"/>
  <c r="Q25" i="8"/>
  <c r="Q25" i="6"/>
  <c r="M7" i="51"/>
  <c r="M6" i="51"/>
  <c r="Q25" i="4"/>
  <c r="O25" i="22"/>
  <c r="H19" i="33"/>
  <c r="G8" i="40"/>
  <c r="N8" i="40" s="1"/>
  <c r="G69" i="9"/>
  <c r="P69" i="12"/>
  <c r="C12" i="53"/>
  <c r="D19" i="33"/>
  <c r="O30" i="33"/>
  <c r="F19" i="33"/>
  <c r="O22" i="33"/>
  <c r="C25" i="33"/>
  <c r="O26" i="33"/>
  <c r="P25" i="33"/>
  <c r="M20" i="51"/>
  <c r="AA20" i="51" s="1"/>
  <c r="Q25" i="10"/>
  <c r="M11" i="51"/>
  <c r="O27" i="33"/>
  <c r="E25" i="33"/>
  <c r="H25" i="33"/>
  <c r="O46" i="33"/>
  <c r="I59" i="33"/>
  <c r="O61" i="33"/>
  <c r="P69" i="9"/>
  <c r="Q19" i="12"/>
  <c r="K13" i="51"/>
  <c r="J25" i="33"/>
  <c r="F66" i="33" l="1"/>
  <c r="K66" i="33"/>
  <c r="L66" i="33"/>
  <c r="H66" i="33"/>
  <c r="N66" i="33"/>
  <c r="N69" i="33" s="1"/>
  <c r="I66" i="33"/>
  <c r="I69" i="33" s="1"/>
  <c r="C93" i="33" s="1"/>
  <c r="G66" i="33"/>
  <c r="G69" i="33" s="1"/>
  <c r="C91" i="33" s="1"/>
  <c r="P66" i="33"/>
  <c r="J66" i="33"/>
  <c r="J69" i="33" s="1"/>
  <c r="C94" i="33" s="1"/>
  <c r="M66" i="33"/>
  <c r="C66" i="33"/>
  <c r="C69" i="33" s="1"/>
  <c r="C87" i="33" s="1"/>
  <c r="L39" i="3"/>
  <c r="AA13" i="51"/>
  <c r="AA9" i="51"/>
  <c r="AA14" i="51"/>
  <c r="AA29" i="51"/>
  <c r="AA18" i="51"/>
  <c r="AA25" i="51"/>
  <c r="AA26" i="51"/>
  <c r="AA8" i="51"/>
  <c r="D66" i="33"/>
  <c r="D69" i="33" s="1"/>
  <c r="C88" i="33" s="1"/>
  <c r="E66" i="33"/>
  <c r="E69" i="33" s="1"/>
  <c r="C89" i="33" s="1"/>
  <c r="G6" i="37"/>
  <c r="H6" i="37" s="1"/>
  <c r="O66" i="32"/>
  <c r="E31" i="51"/>
  <c r="AA24" i="51"/>
  <c r="O66" i="22"/>
  <c r="Q66" i="22" s="1"/>
  <c r="F10" i="37"/>
  <c r="O66" i="19"/>
  <c r="AA12" i="51"/>
  <c r="AA11" i="51"/>
  <c r="Q11" i="13"/>
  <c r="O66" i="13"/>
  <c r="C9" i="37"/>
  <c r="O66" i="9"/>
  <c r="Q66" i="9" s="1"/>
  <c r="C23" i="53"/>
  <c r="S31" i="51"/>
  <c r="B9" i="40"/>
  <c r="Q66" i="18"/>
  <c r="O69" i="21"/>
  <c r="Q69" i="21" s="1"/>
  <c r="D22" i="53"/>
  <c r="D15" i="53"/>
  <c r="Q66" i="15"/>
  <c r="F11" i="37"/>
  <c r="E9" i="40"/>
  <c r="F69" i="33"/>
  <c r="C90" i="33" s="1"/>
  <c r="C98" i="33" s="1"/>
  <c r="Q66" i="20"/>
  <c r="D20" i="53"/>
  <c r="D37" i="57"/>
  <c r="E37" i="57" s="1"/>
  <c r="D16" i="53"/>
  <c r="Q6" i="22"/>
  <c r="Q69" i="20"/>
  <c r="Q69" i="18"/>
  <c r="G13" i="37"/>
  <c r="H13" i="37" s="1"/>
  <c r="G11" i="37"/>
  <c r="D17" i="53"/>
  <c r="Q16" i="13"/>
  <c r="D32" i="53"/>
  <c r="O69" i="31"/>
  <c r="Q69" i="31" s="1"/>
  <c r="Q69" i="23"/>
  <c r="E8" i="37"/>
  <c r="O69" i="17"/>
  <c r="Q69" i="17" s="1"/>
  <c r="Z31" i="51"/>
  <c r="Q19" i="22"/>
  <c r="Q19" i="9"/>
  <c r="Q16" i="17"/>
  <c r="O17" i="51"/>
  <c r="AA17" i="51" s="1"/>
  <c r="E31" i="60"/>
  <c r="Q5" i="32"/>
  <c r="G15" i="37"/>
  <c r="H15" i="37" s="1"/>
  <c r="E9" i="60"/>
  <c r="E34" i="60"/>
  <c r="E35" i="60"/>
  <c r="E8" i="60"/>
  <c r="E30" i="60"/>
  <c r="E33" i="60"/>
  <c r="E11" i="60"/>
  <c r="E5" i="60"/>
  <c r="E22" i="60"/>
  <c r="E14" i="60"/>
  <c r="E13" i="60"/>
  <c r="E25" i="60"/>
  <c r="E32" i="60"/>
  <c r="E27" i="60"/>
  <c r="E19" i="60"/>
  <c r="E20" i="60"/>
  <c r="E26" i="60"/>
  <c r="E7" i="60"/>
  <c r="E28" i="60"/>
  <c r="E12" i="60"/>
  <c r="E6" i="60"/>
  <c r="E15" i="60"/>
  <c r="E29" i="60"/>
  <c r="E18" i="60"/>
  <c r="E23" i="60"/>
  <c r="E21" i="60"/>
  <c r="E24" i="60"/>
  <c r="E17" i="60"/>
  <c r="E16" i="60"/>
  <c r="Q19" i="13"/>
  <c r="G28" i="39"/>
  <c r="H6" i="39" s="1"/>
  <c r="Q6" i="9"/>
  <c r="C28" i="39"/>
  <c r="Q16" i="6"/>
  <c r="O7" i="51"/>
  <c r="AA7" i="51" s="1"/>
  <c r="O13" i="33"/>
  <c r="O11" i="33" s="1"/>
  <c r="Q11" i="9"/>
  <c r="C9" i="53"/>
  <c r="Q5" i="43"/>
  <c r="Q66" i="27"/>
  <c r="O69" i="27"/>
  <c r="Q69" i="27" s="1"/>
  <c r="F8" i="37"/>
  <c r="Q25" i="9"/>
  <c r="G31" i="51"/>
  <c r="D24" i="53"/>
  <c r="D7" i="37"/>
  <c r="Q6" i="13"/>
  <c r="O69" i="28"/>
  <c r="Q69" i="28" s="1"/>
  <c r="Q19" i="32"/>
  <c r="K69" i="33"/>
  <c r="C95" i="33" s="1"/>
  <c r="Q25" i="19"/>
  <c r="O69" i="30"/>
  <c r="Q69" i="30" s="1"/>
  <c r="Q66" i="30"/>
  <c r="O69" i="16"/>
  <c r="Q69" i="16" s="1"/>
  <c r="Q66" i="16"/>
  <c r="O69" i="29"/>
  <c r="Q69" i="29" s="1"/>
  <c r="D25" i="53"/>
  <c r="D10" i="37"/>
  <c r="Q66" i="23"/>
  <c r="K35" i="57"/>
  <c r="L35" i="57" s="1"/>
  <c r="G8" i="37"/>
  <c r="Q66" i="29"/>
  <c r="Q66" i="24"/>
  <c r="O69" i="24"/>
  <c r="Q69" i="24" s="1"/>
  <c r="I31" i="51"/>
  <c r="K39" i="57"/>
  <c r="L39" i="57" s="1"/>
  <c r="F69" i="13"/>
  <c r="D8" i="37"/>
  <c r="R5" i="33"/>
  <c r="Q19" i="19"/>
  <c r="Q6" i="32"/>
  <c r="Q25" i="32"/>
  <c r="C33" i="53"/>
  <c r="Q68" i="33"/>
  <c r="R68" i="33"/>
  <c r="H5" i="37"/>
  <c r="M69" i="33"/>
  <c r="C97" i="33" s="1"/>
  <c r="O6" i="33"/>
  <c r="Q6" i="33" s="1"/>
  <c r="H9" i="37"/>
  <c r="C19" i="53"/>
  <c r="K31" i="51"/>
  <c r="O19" i="33"/>
  <c r="D28" i="53"/>
  <c r="O69" i="26"/>
  <c r="Q69" i="26" s="1"/>
  <c r="Q66" i="26"/>
  <c r="O69" i="25"/>
  <c r="Q69" i="25" s="1"/>
  <c r="D27" i="53"/>
  <c r="Q66" i="25"/>
  <c r="Q6" i="19"/>
  <c r="F7" i="37"/>
  <c r="H18" i="37"/>
  <c r="Q4" i="33"/>
  <c r="R4" i="33"/>
  <c r="C11" i="37"/>
  <c r="Q16" i="9"/>
  <c r="O69" i="4"/>
  <c r="Q69" i="4" s="1"/>
  <c r="D4" i="53"/>
  <c r="Q66" i="4"/>
  <c r="M31" i="51"/>
  <c r="H69" i="33"/>
  <c r="C92" i="33" s="1"/>
  <c r="O69" i="12"/>
  <c r="Q69" i="12" s="1"/>
  <c r="D12" i="53"/>
  <c r="Q66" i="12"/>
  <c r="O69" i="5"/>
  <c r="Q69" i="5" s="1"/>
  <c r="D8" i="53"/>
  <c r="Q66" i="5"/>
  <c r="O25" i="33"/>
  <c r="Q25" i="33" s="1"/>
  <c r="Q25" i="22"/>
  <c r="E10" i="37"/>
  <c r="C13" i="53"/>
  <c r="O59" i="33"/>
  <c r="R59" i="33" s="1"/>
  <c r="L69" i="33"/>
  <c r="C96" i="33" s="1"/>
  <c r="D11" i="53"/>
  <c r="Q66" i="11"/>
  <c r="O69" i="11"/>
  <c r="Q69" i="11" s="1"/>
  <c r="O69" i="14"/>
  <c r="Q69" i="14" s="1"/>
  <c r="D14" i="53"/>
  <c r="Q66" i="14"/>
  <c r="Q66" i="10"/>
  <c r="D10" i="53"/>
  <c r="O69" i="10"/>
  <c r="Q69" i="10" s="1"/>
  <c r="D21" i="53"/>
  <c r="Q66" i="54"/>
  <c r="O69" i="54"/>
  <c r="Q69" i="54" s="1"/>
  <c r="Q66" i="8"/>
  <c r="O69" i="8"/>
  <c r="Q69" i="8" s="1"/>
  <c r="D7" i="53"/>
  <c r="G9" i="40"/>
  <c r="O69" i="7"/>
  <c r="Q69" i="7" s="1"/>
  <c r="Q66" i="7"/>
  <c r="D6" i="53"/>
  <c r="Q19" i="33" l="1"/>
  <c r="O66" i="33"/>
  <c r="C99" i="33"/>
  <c r="H89" i="43"/>
  <c r="H92" i="43" s="1"/>
  <c r="D23" i="53"/>
  <c r="Q16" i="19"/>
  <c r="Q66" i="19"/>
  <c r="O69" i="13"/>
  <c r="Q69" i="13" s="1"/>
  <c r="D11" i="37"/>
  <c r="D17" i="37" s="1"/>
  <c r="D19" i="37" s="1"/>
  <c r="E17" i="37"/>
  <c r="E19" i="37" s="1"/>
  <c r="D19" i="53"/>
  <c r="N5" i="40"/>
  <c r="Q16" i="32"/>
  <c r="Q66" i="32"/>
  <c r="Q16" i="33"/>
  <c r="O31" i="51"/>
  <c r="O69" i="22"/>
  <c r="Q69" i="22" s="1"/>
  <c r="H10" i="39"/>
  <c r="H18" i="39"/>
  <c r="H23" i="39"/>
  <c r="H11" i="39"/>
  <c r="H25" i="39"/>
  <c r="H9" i="39"/>
  <c r="H26" i="39"/>
  <c r="H21" i="39"/>
  <c r="H20" i="39"/>
  <c r="H22" i="39"/>
  <c r="H17" i="39"/>
  <c r="H7" i="39"/>
  <c r="H14" i="39"/>
  <c r="H15" i="39"/>
  <c r="H12" i="39"/>
  <c r="H19" i="39"/>
  <c r="H24" i="39"/>
  <c r="H5" i="39"/>
  <c r="H13" i="39"/>
  <c r="H16" i="39"/>
  <c r="H27" i="39"/>
  <c r="H8" i="39"/>
  <c r="D5" i="53"/>
  <c r="D9" i="53" s="1"/>
  <c r="O69" i="6"/>
  <c r="Q69" i="6" s="1"/>
  <c r="Q66" i="6"/>
  <c r="F17" i="37"/>
  <c r="F19" i="37" s="1"/>
  <c r="H8" i="37"/>
  <c r="K37" i="57"/>
  <c r="L37" i="57" s="1"/>
  <c r="G17" i="37"/>
  <c r="G19" i="37" s="1"/>
  <c r="H10" i="37"/>
  <c r="D33" i="53"/>
  <c r="AA31" i="51"/>
  <c r="C17" i="37"/>
  <c r="C19" i="37" s="1"/>
  <c r="R6" i="33"/>
  <c r="C34" i="53"/>
  <c r="R19" i="33"/>
  <c r="H7" i="37"/>
  <c r="Q11" i="33"/>
  <c r="R11" i="33"/>
  <c r="O69" i="9"/>
  <c r="Q69" i="9" s="1"/>
  <c r="D2" i="3"/>
  <c r="C38" i="3" s="1"/>
  <c r="P69" i="33"/>
  <c r="R25" i="33"/>
  <c r="K9" i="40"/>
  <c r="N6" i="40"/>
  <c r="D13" i="53"/>
  <c r="H11" i="37" l="1"/>
  <c r="H17" i="37" s="1"/>
  <c r="H19" i="37" s="1"/>
  <c r="O69" i="19"/>
  <c r="Q69" i="19" s="1"/>
  <c r="R16" i="33"/>
  <c r="Q66" i="13"/>
  <c r="O69" i="32"/>
  <c r="Q69" i="32" s="1"/>
  <c r="H28" i="39"/>
  <c r="D34" i="53"/>
  <c r="E9" i="53" s="1"/>
  <c r="N9" i="40"/>
  <c r="I17" i="37" l="1"/>
  <c r="I14" i="37"/>
  <c r="Q4" i="43"/>
  <c r="E89" i="43" s="1"/>
  <c r="E92" i="43" s="1"/>
  <c r="E19" i="47"/>
  <c r="O69" i="33"/>
  <c r="O10" i="40" s="1"/>
  <c r="Q66" i="33"/>
  <c r="P70" i="33"/>
  <c r="Q70" i="33" s="1"/>
  <c r="D3" i="3"/>
  <c r="C39" i="3" s="1"/>
  <c r="D39" i="3" s="1"/>
  <c r="O72" i="33"/>
  <c r="Q72" i="33" s="1"/>
  <c r="R66" i="33"/>
  <c r="I5" i="37"/>
  <c r="I8" i="37"/>
  <c r="I6" i="37"/>
  <c r="I18" i="37"/>
  <c r="G20" i="37"/>
  <c r="I19" i="37"/>
  <c r="I13" i="37"/>
  <c r="E4" i="53"/>
  <c r="E30" i="53"/>
  <c r="E10" i="53"/>
  <c r="I9" i="37"/>
  <c r="F20" i="37"/>
  <c r="E27" i="53"/>
  <c r="E15" i="53"/>
  <c r="E32" i="53"/>
  <c r="E24" i="53"/>
  <c r="E28" i="53"/>
  <c r="E21" i="53"/>
  <c r="E12" i="53"/>
  <c r="E8" i="53"/>
  <c r="E17" i="53"/>
  <c r="E34" i="53"/>
  <c r="E11" i="53"/>
  <c r="E18" i="53"/>
  <c r="E5" i="53"/>
  <c r="E25" i="53"/>
  <c r="E29" i="53"/>
  <c r="E19" i="53"/>
  <c r="E33" i="53"/>
  <c r="E26" i="53"/>
  <c r="E16" i="53"/>
  <c r="E7" i="53"/>
  <c r="E23" i="53"/>
  <c r="E20" i="53"/>
  <c r="E31" i="53"/>
  <c r="E14" i="53"/>
  <c r="E13" i="53"/>
  <c r="E22" i="53"/>
  <c r="E6" i="53"/>
  <c r="I11" i="37"/>
  <c r="H20" i="37"/>
  <c r="I15" i="37"/>
  <c r="I7" i="37"/>
  <c r="E20" i="37"/>
  <c r="C20" i="37"/>
  <c r="D20" i="37"/>
  <c r="I10" i="37"/>
  <c r="I16" i="37"/>
  <c r="I12" i="37"/>
  <c r="O8" i="40"/>
  <c r="O7" i="40"/>
  <c r="O5" i="40"/>
  <c r="O6" i="40"/>
  <c r="Q69" i="33" l="1"/>
  <c r="Q6" i="43"/>
  <c r="R69" i="33"/>
  <c r="O9" i="4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tc={513FA88E-9C11-487F-8E7D-7C291A984B33}</author>
  </authors>
  <commentList>
    <comment ref="N18" authorId="0" shapeId="0" xr:uid="{513FA88E-9C11-487F-8E7D-7C291A984B3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NO MÊS DE DEZEMBRO  132471,21  O ELEMENTO 33.90.34 E 17312,11 NO ELEMENTO 33.90.92 ANO 2024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everton.camargo</author>
  </authors>
  <commentList>
    <comment ref="A55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everton.camargo:</t>
        </r>
        <r>
          <rPr>
            <sz val="9"/>
            <color indexed="81"/>
            <rFont val="Tahoma"/>
            <family val="2"/>
          </rPr>
          <t xml:space="preserve">
SERVIÇOS DE TECNOLOGIA DA INFORMAÇÃO E COMUNICAÇÃO - PJ</t>
        </r>
      </text>
    </comment>
  </commentList>
</comments>
</file>

<file path=xl/sharedStrings.xml><?xml version="1.0" encoding="utf-8"?>
<sst xmlns="http://schemas.openxmlformats.org/spreadsheetml/2006/main" count="3072" uniqueCount="459">
  <si>
    <t>Cód.</t>
  </si>
  <si>
    <t>Elementos</t>
  </si>
  <si>
    <t>de Despesa</t>
  </si>
  <si>
    <t>Junho</t>
  </si>
  <si>
    <t>Julho</t>
  </si>
  <si>
    <t>Agosto</t>
  </si>
  <si>
    <t>Setembro</t>
  </si>
  <si>
    <t>Outubro</t>
  </si>
  <si>
    <t>Novembro</t>
  </si>
  <si>
    <t>Dezembro</t>
  </si>
  <si>
    <t xml:space="preserve"> Diária Servidor </t>
  </si>
  <si>
    <t xml:space="preserve"> Pessoa Jurídica </t>
  </si>
  <si>
    <t>TOTAL</t>
  </si>
  <si>
    <t>Janeiro</t>
  </si>
  <si>
    <t>Fevereiro</t>
  </si>
  <si>
    <t>Março</t>
  </si>
  <si>
    <t>Abril</t>
  </si>
  <si>
    <t>Maio</t>
  </si>
  <si>
    <t xml:space="preserve"> Passagem </t>
  </si>
  <si>
    <t>RPA</t>
  </si>
  <si>
    <t xml:space="preserve">Recolhimento INSS </t>
  </si>
  <si>
    <t xml:space="preserve"> Pessoa Física  </t>
  </si>
  <si>
    <t>Suprim. Fundos</t>
  </si>
  <si>
    <t>Consumo</t>
  </si>
  <si>
    <t>Aquis. Material</t>
  </si>
  <si>
    <t>Correios</t>
  </si>
  <si>
    <t>Hora-aula</t>
  </si>
  <si>
    <t>%</t>
  </si>
  <si>
    <t>Total</t>
  </si>
  <si>
    <t>Desp exerc. ant.</t>
  </si>
  <si>
    <t>Produção gráfica</t>
  </si>
  <si>
    <t xml:space="preserve"> Diária Servidor</t>
  </si>
  <si>
    <t xml:space="preserve">Diária Servidor </t>
  </si>
  <si>
    <t xml:space="preserve">Pessoa Física  </t>
  </si>
  <si>
    <t xml:space="preserve">Diária-colaborador </t>
  </si>
  <si>
    <t xml:space="preserve">Pessoa Jurídica </t>
  </si>
  <si>
    <t>Desp.restituição</t>
  </si>
  <si>
    <t>Loc. painéis</t>
  </si>
  <si>
    <t xml:space="preserve">Recolhimento INSS  </t>
  </si>
  <si>
    <t>Recolhimento INSS</t>
  </si>
  <si>
    <t xml:space="preserve"> Passagem  </t>
  </si>
  <si>
    <t>Mat. SEAM</t>
  </si>
  <si>
    <t>Elementos de  Despesa</t>
  </si>
  <si>
    <t>D.O.U.</t>
  </si>
  <si>
    <t>Serv. informática</t>
  </si>
  <si>
    <t>Serv. hospedagem</t>
  </si>
  <si>
    <t>Seg acid. (alunos)</t>
  </si>
  <si>
    <t>Seg. equipamentos</t>
  </si>
  <si>
    <t>LABMAN</t>
  </si>
  <si>
    <t>Elementos de Despesa</t>
  </si>
  <si>
    <t>Passagem</t>
  </si>
  <si>
    <t>INSS</t>
  </si>
  <si>
    <t>TOTAL ANO</t>
  </si>
  <si>
    <t>Diária Serv.</t>
  </si>
  <si>
    <t>Mat. de Cons.</t>
  </si>
  <si>
    <t>Desp.ex.ant.</t>
  </si>
  <si>
    <t>TOTAIS</t>
  </si>
  <si>
    <t>P.Jurídica</t>
  </si>
  <si>
    <t>JANEIRO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</si>
  <si>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</si>
  <si>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</si>
  <si>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</si>
  <si>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</si>
  <si>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</si>
  <si>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</si>
  <si>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</si>
  <si>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</si>
  <si>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DEZEMBRO</t>
  </si>
  <si>
    <t>FEVEREIRO</t>
  </si>
  <si>
    <t>NOVEMBRO</t>
  </si>
  <si>
    <t>% EM RELAÇÃO A EXECUÇÃO TOTAL DA EPSJV</t>
  </si>
  <si>
    <t>Executado</t>
  </si>
  <si>
    <t xml:space="preserve">                   MÊS</t>
  </si>
  <si>
    <t>Custeio</t>
  </si>
  <si>
    <t>Capital</t>
  </si>
  <si>
    <t xml:space="preserve">Total  </t>
  </si>
  <si>
    <r>
      <t>%</t>
    </r>
    <r>
      <rPr>
        <sz val="9"/>
        <rFont val="Arial"/>
        <family val="2"/>
      </rPr>
      <t xml:space="preserve"> Exec.</t>
    </r>
  </si>
  <si>
    <t>COORDENAÇÃO DE COOPERAÇÃO INTERNACIONAL  (CCI)</t>
  </si>
  <si>
    <t>COORDENAÇÃO EDITORIAL DA REVISTA TRABALHO, EDUCAÇÃO E SAÚDE   (REVTES)</t>
  </si>
  <si>
    <t>COORDENAÇÃO  DE  COMUNICAÇÃO,  DIVULGAÇÃO  E  EVENTOS     (CCDE)</t>
  </si>
  <si>
    <t>SERVIÇO  DE  INFORMÁTICA   (SINF)</t>
  </si>
  <si>
    <t>NÚCLEO DE TECNOLOGIAS EDUCACIONAIS EM SAÚDE    (NUTED)</t>
  </si>
  <si>
    <t>S E C R E T A R I A      E S C O L A R     (SECESC)</t>
  </si>
  <si>
    <t>BIBLIOTECA  EMÍLIA  BUSTAMANTE     (BEB)</t>
  </si>
  <si>
    <t>LABORATÓRIO DE EDUCAÇÃO PROFISSIONAL EM ATENÇÃO À SAÚDE   (LABORAT)</t>
  </si>
  <si>
    <t>LABORATÓRIO DE EDUCAÇÃO PROFISSIONAL EM GESTÃO EM SAÚDE   (LABGESTÃO)</t>
  </si>
  <si>
    <t>LABORATÓRIO DE EDUCAÇÃO PROFISSIONAL EM INFORMAÇÕES E REGISTROS EM SAÚDE  (LIRES)</t>
  </si>
  <si>
    <t>LABORATÓRIO DE EDUCAÇÃO PROFISSIONAL EM TÉCNICAS LABORATORIAIS EM SAÚDE   (LATEC)</t>
  </si>
  <si>
    <t>LABORATÓRIO DE EDUCAÇÃO PROFISSIONAL EM VIGILÂNCIA  EM  SAÚDE   (LAVSA)</t>
  </si>
  <si>
    <t>LABORATÓRIO DE FORMAÇÃO GERAL NA EDUCAÇÃO PROFISSIONAL EM SAÚDE   (LABFORM)</t>
  </si>
  <si>
    <t>LABORATÓRIO DE TRABALHO E EDUCAÇÃO PROFISSIONAL EM SAÚDE    (LATEPS)</t>
  </si>
  <si>
    <r>
      <t xml:space="preserve">TOTAL  LABORATÓRIOS                                                                                             </t>
    </r>
    <r>
      <rPr>
        <b/>
        <sz val="14"/>
        <rFont val="Arial"/>
        <family val="2"/>
      </rPr>
      <t xml:space="preserve">                                                                                                                                           </t>
    </r>
  </si>
  <si>
    <t>DIR</t>
  </si>
  <si>
    <t>CCI</t>
  </si>
  <si>
    <t>REVTES</t>
  </si>
  <si>
    <t>CCDE</t>
  </si>
  <si>
    <t>SINF</t>
  </si>
  <si>
    <t>VDEI</t>
  </si>
  <si>
    <t>CPPG</t>
  </si>
  <si>
    <t>NUTED</t>
  </si>
  <si>
    <t>SECESC</t>
  </si>
  <si>
    <t>VDPDT</t>
  </si>
  <si>
    <t>BEB</t>
  </si>
  <si>
    <t>LAVSA</t>
  </si>
  <si>
    <t>LABORAT</t>
  </si>
  <si>
    <t>LABGESTÃO</t>
  </si>
  <si>
    <t>LIRES</t>
  </si>
  <si>
    <t>LATEC</t>
  </si>
  <si>
    <t>LABFORM</t>
  </si>
  <si>
    <t>LATEPS</t>
  </si>
  <si>
    <t>LABORATÓRIO DE EDUCAÇÃO PROFISSIONAL EM MANUTENÇÃO DE EQUIPAMENTOS DE SAÚDE    (LABMAN)</t>
  </si>
  <si>
    <t>Setor/Labor.</t>
  </si>
  <si>
    <t>Aérea</t>
  </si>
  <si>
    <t xml:space="preserve"> Passagem</t>
  </si>
  <si>
    <t>DIREÇÃO</t>
  </si>
  <si>
    <t>COGETES</t>
  </si>
  <si>
    <t>EXECUTADO</t>
  </si>
  <si>
    <t>COORDENAÇÃO DO PROGRAMA DE PÓS-GRADUÇÃO   (CPPG)</t>
  </si>
  <si>
    <t>COORDENAÇÃO GERAL DO ENSINO TÉCNICO DE NÍVEL MÉDIO EM SAÚDE   (COGETES)</t>
  </si>
  <si>
    <t>Ano</t>
  </si>
  <si>
    <t>Loc. diversas</t>
  </si>
  <si>
    <t>Pessoa Física</t>
  </si>
  <si>
    <t>Pessoa Jurídica</t>
  </si>
  <si>
    <t>Hora-aula-servidor</t>
  </si>
  <si>
    <t>VDGDI</t>
  </si>
  <si>
    <t>EXECUÇÃO</t>
  </si>
  <si>
    <t>Contrato Refeitório</t>
  </si>
  <si>
    <t>Serv.diversos</t>
  </si>
  <si>
    <t>VICE-DIREÇÃO DE GESTÃO E DESENVOLVIMENTO INSTITUCIONAL   (VDGDI)</t>
  </si>
  <si>
    <t>VICE-DIREÇÃO   DE    ENSINO  E  INFORMAÇÃO   (VDEI)</t>
  </si>
  <si>
    <r>
      <t xml:space="preserve">TOTAL  VICE-DIREÇÃO DE PESQUISA E DESENVOLVIMENTO TECNOLÓGICO                                                                                             </t>
    </r>
    <r>
      <rPr>
        <b/>
        <sz val="14"/>
        <rFont val="Arial"/>
        <family val="2"/>
      </rPr>
      <t xml:space="preserve">                                                                                                                                            </t>
    </r>
    <r>
      <rPr>
        <sz val="12"/>
        <rFont val="Arial"/>
        <family val="2"/>
      </rPr>
      <t xml:space="preserve"> </t>
    </r>
  </si>
  <si>
    <r>
      <t xml:space="preserve">TOTAL  VICE-DIREÇÃO  DE  ENSINO E INFORMAÇÃO                                                                                              </t>
    </r>
    <r>
      <rPr>
        <b/>
        <sz val="14"/>
        <rFont val="Arial"/>
        <family val="2"/>
      </rPr>
      <t xml:space="preserve">                                                                                                                                            </t>
    </r>
    <r>
      <rPr>
        <sz val="12"/>
        <rFont val="Arial"/>
        <family val="2"/>
      </rPr>
      <t xml:space="preserve"> </t>
    </r>
  </si>
  <si>
    <r>
      <t xml:space="preserve">TOTAL  VICE-DIREÇÃO  DE  GESTÃO E DESENVOLVIMENTO  INSTITUCIONAL                                                                                                </t>
    </r>
    <r>
      <rPr>
        <b/>
        <sz val="14"/>
        <rFont val="Arial"/>
        <family val="2"/>
      </rPr>
      <t xml:space="preserve">                                                                                                                                            </t>
    </r>
    <r>
      <rPr>
        <sz val="12"/>
        <rFont val="Arial"/>
        <family val="2"/>
      </rPr>
      <t xml:space="preserve"> </t>
    </r>
  </si>
  <si>
    <r>
      <t xml:space="preserve">T O T A L      D I R E Ç Ã O      DA    E P S J V                                                                              </t>
    </r>
    <r>
      <rPr>
        <b/>
        <sz val="14"/>
        <rFont val="Arial"/>
        <family val="2"/>
      </rPr>
      <t xml:space="preserve">                                                                                                                                            </t>
    </r>
    <r>
      <rPr>
        <sz val="12"/>
        <rFont val="Arial"/>
        <family val="2"/>
      </rPr>
      <t xml:space="preserve"> </t>
    </r>
  </si>
  <si>
    <t>LIC-PROVOC</t>
  </si>
  <si>
    <t>LABORATÓRIO DE INICIAÇÃO CIENTÍFICA NA EDUCAÇÃO BÁSICA   (LIC-PROVOC)</t>
  </si>
  <si>
    <t>SADM</t>
  </si>
  <si>
    <t>SERVIÇO  DE  ADMINISTRAÇÃO    (SADM)</t>
  </si>
  <si>
    <t>Obras e inst.</t>
  </si>
  <si>
    <t>PA  Aprovado</t>
  </si>
  <si>
    <t>NC - DIRAC</t>
  </si>
  <si>
    <t xml:space="preserve">Insc. Curso </t>
  </si>
  <si>
    <t>Serviço de tradução</t>
  </si>
  <si>
    <t>Tel. - Celular</t>
  </si>
  <si>
    <t>SECRETARIA   TÉCNICA  DA   RET-SUS</t>
  </si>
  <si>
    <t>Aux. Fin. Est.</t>
  </si>
  <si>
    <t xml:space="preserve">Passagem </t>
  </si>
  <si>
    <t xml:space="preserve">RPA </t>
  </si>
  <si>
    <t>Locação de ônibus</t>
  </si>
  <si>
    <t>18</t>
  </si>
  <si>
    <t>Previsto</t>
  </si>
  <si>
    <r>
      <t xml:space="preserve">CIEE  (Bolsa </t>
    </r>
    <r>
      <rPr>
        <sz val="10"/>
        <rFont val="Arial"/>
        <family val="2"/>
      </rPr>
      <t>+</t>
    </r>
    <r>
      <rPr>
        <sz val="9"/>
        <rFont val="Arial"/>
        <family val="2"/>
      </rPr>
      <t>Transp.)</t>
    </r>
  </si>
  <si>
    <t>Obras/Instalações</t>
  </si>
  <si>
    <t xml:space="preserve"> Aux.Fin.Estud.</t>
  </si>
  <si>
    <r>
      <t>CIEE  (Bolsa</t>
    </r>
    <r>
      <rPr>
        <sz val="10"/>
        <rFont val="Arial"/>
        <family val="2"/>
      </rPr>
      <t>+</t>
    </r>
    <r>
      <rPr>
        <sz val="9"/>
        <rFont val="Arial"/>
        <family val="2"/>
      </rPr>
      <t xml:space="preserve"> Transp.</t>
    </r>
    <r>
      <rPr>
        <sz val="9"/>
        <rFont val="Arial"/>
        <family val="2"/>
      </rPr>
      <t>)</t>
    </r>
  </si>
  <si>
    <t>Terrestre</t>
  </si>
  <si>
    <t>RETSUS</t>
  </si>
  <si>
    <t>Previsto PA
LOA</t>
  </si>
  <si>
    <t xml:space="preserve">RPA  </t>
  </si>
  <si>
    <t xml:space="preserve">Terrestre </t>
  </si>
  <si>
    <t>Tel. Telemar</t>
  </si>
  <si>
    <t>Tel.  Telemar</t>
  </si>
  <si>
    <t>TOTAL  CUSTEIO</t>
  </si>
  <si>
    <t>TOTAL Custeio + Capital</t>
  </si>
  <si>
    <t>Equip.e Mat.perman.</t>
  </si>
  <si>
    <t>CUSTEIO  +  CAPITAL</t>
  </si>
  <si>
    <t xml:space="preserve"> Executado </t>
  </si>
  <si>
    <t>CUSTEIO</t>
  </si>
  <si>
    <t>ANO</t>
  </si>
  <si>
    <t xml:space="preserve">CAPITAL </t>
  </si>
  <si>
    <t>SETOR</t>
  </si>
  <si>
    <t xml:space="preserve">TOTAL </t>
  </si>
  <si>
    <t>LABORATÓRIOS</t>
  </si>
  <si>
    <t>Aux.Estud.</t>
  </si>
  <si>
    <t xml:space="preserve">P. Física </t>
  </si>
  <si>
    <t>Solicitado</t>
  </si>
  <si>
    <t>TOTAL CUSTEIO</t>
  </si>
  <si>
    <t>TOTAL CUSTEIO + CAPITAL</t>
  </si>
  <si>
    <t>BVS</t>
  </si>
  <si>
    <t>Total DIR</t>
  </si>
  <si>
    <t>Total Vice-DI</t>
  </si>
  <si>
    <t>Total Vice-Ens</t>
  </si>
  <si>
    <t>Total Vice-Pesq</t>
  </si>
  <si>
    <t>Total Laboratórios</t>
  </si>
  <si>
    <t xml:space="preserve">Desp.restituição </t>
  </si>
  <si>
    <t xml:space="preserve">Desp. Restituição </t>
  </si>
  <si>
    <t>Desp.Restit.</t>
  </si>
  <si>
    <t xml:space="preserve">CIEE </t>
  </si>
  <si>
    <t>CUSTEIO + CAPITAL</t>
  </si>
  <si>
    <t>D I R E Ç Ã O            (GABINETE)</t>
  </si>
  <si>
    <t xml:space="preserve">VDPDT </t>
  </si>
  <si>
    <t>Total - LOA</t>
  </si>
  <si>
    <t>Passagem
 (aérea + loc.veículos)</t>
  </si>
  <si>
    <t>BOLSAS CIEE</t>
  </si>
  <si>
    <t>CVI</t>
  </si>
  <si>
    <t>Bolsas  CIEE</t>
  </si>
  <si>
    <t>Terceirização (Gestão)</t>
  </si>
  <si>
    <t>Terceirização (Docentes)</t>
  </si>
  <si>
    <r>
      <t>TERCEIRIZAÇÃO</t>
    </r>
    <r>
      <rPr>
        <i/>
        <sz val="10"/>
        <color indexed="60"/>
        <rFont val="Arial"/>
        <family val="2"/>
      </rPr>
      <t xml:space="preserve"> (Gestão)</t>
    </r>
  </si>
  <si>
    <r>
      <t>TERCEIRIZAÇÃO</t>
    </r>
    <r>
      <rPr>
        <i/>
        <sz val="10"/>
        <color indexed="60"/>
        <rFont val="Arial"/>
        <family val="2"/>
      </rPr>
      <t xml:space="preserve"> (Docentes)</t>
    </r>
  </si>
  <si>
    <t>PROVOC</t>
  </si>
  <si>
    <t>(14) Diária Servidor</t>
  </si>
  <si>
    <r>
      <t>(33) Passagem (</t>
    </r>
    <r>
      <rPr>
        <b/>
        <sz val="10"/>
        <color indexed="10"/>
        <rFont val="Arial"/>
        <family val="2"/>
      </rPr>
      <t>aéreo</t>
    </r>
    <r>
      <rPr>
        <b/>
        <sz val="10"/>
        <rFont val="Arial"/>
        <family val="2"/>
      </rPr>
      <t>)</t>
    </r>
  </si>
  <si>
    <t>(36) Diária Colaborador</t>
  </si>
  <si>
    <t>.</t>
  </si>
  <si>
    <t>Diária Colab.</t>
  </si>
  <si>
    <t>(cont.)</t>
  </si>
  <si>
    <t>% Em relação ao Executado no Ano</t>
  </si>
  <si>
    <t>Equ.e Mat.perm.</t>
  </si>
  <si>
    <t xml:space="preserve"> Aux.Fin.Estud.  </t>
  </si>
  <si>
    <t xml:space="preserve"> Aux.Fin.Estud. </t>
  </si>
  <si>
    <t>Terceirização</t>
  </si>
  <si>
    <t>P.terceirizado (34)</t>
  </si>
  <si>
    <t>VICE-DIREÇÃO  DE  PESQUISA  E  DESENVOLVIMENTO  TECNOLÓGICO - VDPDT</t>
  </si>
  <si>
    <t>BIBLIOTECA VIRTUAL EM SAÚDE - BVS</t>
  </si>
  <si>
    <t>Saldo de empenho</t>
  </si>
  <si>
    <t>Solicitado PA</t>
  </si>
  <si>
    <t>Saldo Teto</t>
  </si>
  <si>
    <t xml:space="preserve">Hora-aula </t>
  </si>
  <si>
    <t>Aux. Fin.Estud.</t>
  </si>
  <si>
    <t xml:space="preserve">Desp exerc.ant.  </t>
  </si>
  <si>
    <t>SALDO</t>
  </si>
  <si>
    <t>CAPITAL</t>
  </si>
  <si>
    <t>Equip/Mat. Perm.</t>
  </si>
  <si>
    <t>Fiotec-Projetos</t>
  </si>
  <si>
    <t>Contrato Xerox e Impres.</t>
  </si>
  <si>
    <t>Loc.Outsourcing Impres.</t>
  </si>
  <si>
    <t>Assin.revistas</t>
  </si>
  <si>
    <t>Contr. Refeitório</t>
  </si>
  <si>
    <t>Xerox/Impres.</t>
  </si>
  <si>
    <t>Insc. Eventos</t>
  </si>
  <si>
    <t>Loc.Outsourcing</t>
  </si>
  <si>
    <t>Nota de crédito</t>
  </si>
  <si>
    <t>Taxa  (Pass. aérea)</t>
  </si>
  <si>
    <t>Equip. / Mat.perm.</t>
  </si>
  <si>
    <t>Serv. TI</t>
  </si>
  <si>
    <t>Bolsa de Pesquisa</t>
  </si>
  <si>
    <t>RPA / Outros</t>
  </si>
  <si>
    <t>Passagem no País</t>
  </si>
  <si>
    <t>Total passagens</t>
  </si>
  <si>
    <t>Diária Serv.  Internac</t>
  </si>
  <si>
    <t>Assin.revista / outros</t>
  </si>
  <si>
    <t>PTRES</t>
  </si>
  <si>
    <t>30.90.14- DIÁRIAS DE SERVIDOR (NO PAÍS)</t>
  </si>
  <si>
    <t>30.90.36 - DIÁRIAS DE COLABORADOR (NO PAÍS)</t>
  </si>
  <si>
    <t>total</t>
  </si>
  <si>
    <r>
      <t xml:space="preserve">Desp exerc.ant. </t>
    </r>
    <r>
      <rPr>
        <b/>
        <sz val="9"/>
        <color indexed="10"/>
        <rFont val="Arial"/>
        <family val="2"/>
      </rPr>
      <t xml:space="preserve"> </t>
    </r>
  </si>
  <si>
    <r>
      <t xml:space="preserve">Hora-aula     </t>
    </r>
    <r>
      <rPr>
        <b/>
        <sz val="9"/>
        <color indexed="10"/>
        <rFont val="Arial"/>
        <family val="2"/>
      </rPr>
      <t xml:space="preserve"> </t>
    </r>
  </si>
  <si>
    <t>Diária Serv. 33.90.14</t>
  </si>
  <si>
    <t>Diária Colab. 33.90.36</t>
  </si>
  <si>
    <t>Desp exerc.ant.</t>
  </si>
  <si>
    <t>Restitução de Bagagem. 33.90.93</t>
  </si>
  <si>
    <t>(93) Restituição de despacho com bagagem</t>
  </si>
  <si>
    <t>30.90.39-SEGURO VIAGEM</t>
  </si>
  <si>
    <t>(39) SEGURO VIAGEM</t>
  </si>
  <si>
    <t>Seguro viagem 33.90.39</t>
  </si>
  <si>
    <t>Utilizado(cartão e demais)</t>
  </si>
  <si>
    <t>Empenhos(cartão)</t>
  </si>
  <si>
    <t>Seguro de Viagem</t>
  </si>
  <si>
    <t>Passagem Internacional Voetur</t>
  </si>
  <si>
    <t xml:space="preserve">Equip.e Mat.perman. </t>
  </si>
  <si>
    <t>RESTITUIÇÃO DE BAGAGEM</t>
  </si>
  <si>
    <t>33.90.33 - CARTÃO CORPORATIVO</t>
  </si>
  <si>
    <t>Serviço de TI e comunicação</t>
  </si>
  <si>
    <t>(39)TAXA FEE</t>
  </si>
  <si>
    <t>Taxa Fee</t>
  </si>
  <si>
    <t>TAXA FEE</t>
  </si>
  <si>
    <t xml:space="preserve">Desp exerc.ant. </t>
  </si>
  <si>
    <t>Serv. de TI e Comunicação (40)</t>
  </si>
  <si>
    <t xml:space="preserve">Fiotec-Projetos </t>
  </si>
  <si>
    <r>
      <t xml:space="preserve">Loc.de ônibus </t>
    </r>
    <r>
      <rPr>
        <b/>
        <sz val="7"/>
        <color indexed="10"/>
        <rFont val="Arial"/>
        <family val="2"/>
      </rPr>
      <t xml:space="preserve">(Transp.Coletivo) </t>
    </r>
  </si>
  <si>
    <t>14 - Diária Serv.</t>
  </si>
  <si>
    <t>18 - Aux.Fin.Estud.</t>
  </si>
  <si>
    <t>30 - Mat. de Cons.</t>
  </si>
  <si>
    <t>33 - Passagem + Loc.Transporte</t>
  </si>
  <si>
    <t>36 - P.Física</t>
  </si>
  <si>
    <t>39 - P.Jurídica</t>
  </si>
  <si>
    <t>47 - INSS</t>
  </si>
  <si>
    <t>34 - P.terceirizado (34)</t>
  </si>
  <si>
    <t>92 - Desp.ex.ant.</t>
  </si>
  <si>
    <t>93 - Restituição</t>
  </si>
  <si>
    <t>40 - Serv. De TI e Comunicação</t>
  </si>
  <si>
    <r>
      <t xml:space="preserve">Fiotec-Projetos </t>
    </r>
    <r>
      <rPr>
        <sz val="8"/>
        <color rgb="FFFF0000"/>
        <rFont val="Arial"/>
        <family val="2"/>
      </rPr>
      <t>(Cooperação...)</t>
    </r>
  </si>
  <si>
    <t>30.90.14 - DIÁRIAS NACIONAIS PARA SERVIDORES EMENDA PARLAMENTAR 2016 GLAUBER BRAGA</t>
  </si>
  <si>
    <t>[</t>
  </si>
  <si>
    <t>ORIGINAL</t>
  </si>
  <si>
    <t>(1)</t>
  </si>
  <si>
    <r>
      <t xml:space="preserve">Fiotec-Projetos </t>
    </r>
    <r>
      <rPr>
        <b/>
        <sz val="9"/>
        <color rgb="FFFF0000"/>
        <rFont val="Arial"/>
        <family val="2"/>
      </rPr>
      <t>PIDI</t>
    </r>
  </si>
  <si>
    <r>
      <t xml:space="preserve">Loc.de ônibus </t>
    </r>
    <r>
      <rPr>
        <b/>
        <sz val="7"/>
        <color rgb="FFFF0000"/>
        <rFont val="Arial"/>
        <family val="2"/>
      </rPr>
      <t>(Eventos)</t>
    </r>
  </si>
  <si>
    <t>GA</t>
  </si>
  <si>
    <r>
      <t xml:space="preserve">Desp exerc.ant. </t>
    </r>
    <r>
      <rPr>
        <b/>
        <sz val="9"/>
        <color rgb="FFFF0000"/>
        <rFont val="Arial"/>
        <family val="2"/>
      </rPr>
      <t>(1)</t>
    </r>
  </si>
  <si>
    <t>(2)</t>
  </si>
  <si>
    <r>
      <t>Desp exerc.ant.</t>
    </r>
    <r>
      <rPr>
        <b/>
        <sz val="9"/>
        <color rgb="FFFF0000"/>
        <rFont val="Arial"/>
        <family val="2"/>
      </rPr>
      <t xml:space="preserve"> (1)</t>
    </r>
  </si>
  <si>
    <t>(4)</t>
  </si>
  <si>
    <t>(5)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</si>
  <si>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</si>
  <si>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(6)</t>
  </si>
  <si>
    <t>STEFANINI</t>
  </si>
  <si>
    <t xml:space="preserve">GA </t>
  </si>
  <si>
    <t xml:space="preserve">Contrato Refeitório </t>
  </si>
  <si>
    <r>
      <t>GA</t>
    </r>
    <r>
      <rPr>
        <b/>
        <sz val="9"/>
        <color rgb="FFFF0000"/>
        <rFont val="Arial"/>
        <family val="2"/>
      </rPr>
      <t xml:space="preserve"> </t>
    </r>
  </si>
  <si>
    <t>*Demanda total da EPSJV sem ajustes entre Cogeplan/EPSJV/setores e laboratórios.</t>
  </si>
  <si>
    <r>
      <t>2020</t>
    </r>
    <r>
      <rPr>
        <b/>
        <sz val="11"/>
        <color rgb="FFFF0000"/>
        <rFont val="Arial"/>
        <family val="2"/>
      </rPr>
      <t>*</t>
    </r>
  </si>
  <si>
    <r>
      <t>2021</t>
    </r>
    <r>
      <rPr>
        <b/>
        <sz val="11"/>
        <color rgb="FFFF0000"/>
        <rFont val="Arial"/>
        <family val="2"/>
      </rPr>
      <t>*</t>
    </r>
  </si>
  <si>
    <r>
      <t>2022</t>
    </r>
    <r>
      <rPr>
        <b/>
        <sz val="11"/>
        <color rgb="FFFF0000"/>
        <rFont val="Arial"/>
        <family val="2"/>
      </rPr>
      <t>*</t>
    </r>
  </si>
  <si>
    <t>Alimentação transp. - Bandejão</t>
  </si>
  <si>
    <t>EQUIPAMENTOS E MATERIAL PERMANENTE ADQUIRIDOS-2023</t>
  </si>
  <si>
    <t>2024</t>
  </si>
  <si>
    <r>
      <t>2023</t>
    </r>
    <r>
      <rPr>
        <b/>
        <sz val="11"/>
        <color rgb="FFFF0000"/>
        <rFont val="Arial"/>
        <family val="2"/>
      </rPr>
      <t>*</t>
    </r>
  </si>
  <si>
    <r>
      <t>Fiotec-Projetos</t>
    </r>
    <r>
      <rPr>
        <sz val="9"/>
        <color rgb="FFFF0000"/>
        <rFont val="Arial"/>
        <family val="2"/>
      </rPr>
      <t>(venda Livros)</t>
    </r>
  </si>
  <si>
    <r>
      <t xml:space="preserve">Fiotec-Projetos </t>
    </r>
    <r>
      <rPr>
        <sz val="8"/>
        <color rgb="FFFF0000"/>
        <rFont val="Arial"/>
        <family val="2"/>
      </rPr>
      <t>(Fomento a Pesquisa)</t>
    </r>
  </si>
  <si>
    <r>
      <t>Assin.revista / outros (</t>
    </r>
    <r>
      <rPr>
        <sz val="9"/>
        <color rgb="FFFF0000"/>
        <rFont val="Arial"/>
        <family val="2"/>
      </rPr>
      <t>ALURA</t>
    </r>
    <r>
      <rPr>
        <sz val="9"/>
        <rFont val="Arial"/>
        <family val="2"/>
      </rPr>
      <t>)</t>
    </r>
  </si>
  <si>
    <t>Hospedagem no Servidor</t>
  </si>
  <si>
    <t xml:space="preserve">Loc. Diversas </t>
  </si>
  <si>
    <t>Valor estimado </t>
  </si>
  <si>
    <r>
      <t> </t>
    </r>
    <r>
      <rPr>
        <sz val="11"/>
        <color rgb="FF242424"/>
        <rFont val="Calibri"/>
        <family val="2"/>
      </rPr>
      <t> </t>
    </r>
  </si>
  <si>
    <t>Valor Contratado</t>
  </si>
  <si>
    <t>254420252012023NE1751</t>
  </si>
  <si>
    <t>254420252012023NE1811</t>
  </si>
  <si>
    <t>Persianas</t>
  </si>
  <si>
    <t>Descanso de Pés</t>
  </si>
  <si>
    <t>25430.000468/2023-60</t>
  </si>
  <si>
    <t>25430.000431/2023-31</t>
  </si>
  <si>
    <t>Cadeiras Executivas</t>
  </si>
  <si>
    <t>Refrigerador, Purificador de Agua, Bebedouro, Freezer, Desumidificador</t>
  </si>
  <si>
    <t>Mesa madeira, Cadeira, Mesa copa/cozinha, Banco</t>
  </si>
  <si>
    <r>
      <t>Número de processo</t>
    </r>
    <r>
      <rPr>
        <sz val="9"/>
        <color rgb="FF242424"/>
        <rFont val="Calibri"/>
        <family val="2"/>
      </rPr>
      <t> </t>
    </r>
  </si>
  <si>
    <r>
      <t>Objeto da contratação (equipamento, material permanente, etc)</t>
    </r>
    <r>
      <rPr>
        <sz val="9"/>
        <color rgb="FF242424"/>
        <rFont val="Calibri"/>
        <family val="2"/>
      </rPr>
      <t> </t>
    </r>
  </si>
  <si>
    <r>
      <t>Status da contratação - qual fase do processo de aquisição</t>
    </r>
    <r>
      <rPr>
        <sz val="9"/>
        <color rgb="FF242424"/>
        <rFont val="Calibri"/>
        <family val="2"/>
      </rPr>
      <t> </t>
    </r>
  </si>
  <si>
    <r>
      <t>Previsão de empenhamento</t>
    </r>
    <r>
      <rPr>
        <sz val="9"/>
        <color rgb="FF242424"/>
        <rFont val="Calibri"/>
        <family val="2"/>
      </rPr>
      <t> </t>
    </r>
  </si>
  <si>
    <r>
      <t>Requisitante</t>
    </r>
    <r>
      <rPr>
        <sz val="9"/>
        <color rgb="FF242424"/>
        <rFont val="Calibri"/>
        <family val="2"/>
      </rPr>
      <t> </t>
    </r>
  </si>
  <si>
    <r>
      <t>25430.000184/2023-73</t>
    </r>
    <r>
      <rPr>
        <sz val="9"/>
        <color rgb="FF242424"/>
        <rFont val="Calibri"/>
        <family val="2"/>
      </rPr>
      <t> </t>
    </r>
  </si>
  <si>
    <r>
      <t>          150.000,00</t>
    </r>
    <r>
      <rPr>
        <sz val="9"/>
        <color rgb="FF242424"/>
        <rFont val="Calibri"/>
        <family val="2"/>
      </rPr>
      <t> </t>
    </r>
  </si>
  <si>
    <r>
      <t xml:space="preserve">Direção </t>
    </r>
    <r>
      <rPr>
        <sz val="9"/>
        <color rgb="FF242424"/>
        <rFont val="Calibri"/>
        <family val="2"/>
      </rPr>
      <t> </t>
    </r>
  </si>
  <si>
    <r>
      <t>25430.000273/2023-10</t>
    </r>
    <r>
      <rPr>
        <sz val="9"/>
        <color rgb="FF242424"/>
        <rFont val="Calibri"/>
        <family val="2"/>
      </rPr>
      <t> </t>
    </r>
  </si>
  <si>
    <r>
      <t>          179.000,00</t>
    </r>
    <r>
      <rPr>
        <sz val="9"/>
        <color rgb="FF242424"/>
        <rFont val="Calibri"/>
        <family val="2"/>
      </rPr>
      <t> </t>
    </r>
  </si>
  <si>
    <r>
      <t>Diversos setores</t>
    </r>
    <r>
      <rPr>
        <sz val="9"/>
        <color rgb="FF242424"/>
        <rFont val="Calibri"/>
        <family val="2"/>
      </rPr>
      <t> </t>
    </r>
  </si>
  <si>
    <r>
      <t>25430.000307/2023-76</t>
    </r>
    <r>
      <rPr>
        <sz val="9"/>
        <color rgb="FF242424"/>
        <rFont val="Calibri"/>
        <family val="2"/>
      </rPr>
      <t> </t>
    </r>
  </si>
  <si>
    <r>
      <t>          138.000,00</t>
    </r>
    <r>
      <rPr>
        <sz val="9"/>
        <color rgb="FF242424"/>
        <rFont val="Calibri"/>
        <family val="2"/>
      </rPr>
      <t> </t>
    </r>
  </si>
  <si>
    <r>
      <t>25430.000392/2023-72</t>
    </r>
    <r>
      <rPr>
        <sz val="9"/>
        <color rgb="FF242424"/>
        <rFont val="Calibri"/>
        <family val="2"/>
      </rPr>
      <t> </t>
    </r>
  </si>
  <si>
    <r>
      <t>Permanente - mobiliário escolar</t>
    </r>
    <r>
      <rPr>
        <sz val="9"/>
        <color rgb="FF242424"/>
        <rFont val="Calibri"/>
        <family val="2"/>
      </rPr>
      <t> </t>
    </r>
  </si>
  <si>
    <r>
      <t>          210.000,00</t>
    </r>
    <r>
      <rPr>
        <sz val="9"/>
        <color rgb="FF242424"/>
        <rFont val="Calibri"/>
        <family val="2"/>
      </rPr>
      <t> </t>
    </r>
  </si>
  <si>
    <r>
      <t>pregão – divulgado abertura dia 6/11</t>
    </r>
    <r>
      <rPr>
        <sz val="9"/>
        <color rgb="FF242424"/>
        <rFont val="Calibri"/>
        <family val="2"/>
      </rPr>
      <t> </t>
    </r>
  </si>
  <si>
    <r>
      <t>novembro / dezembro</t>
    </r>
    <r>
      <rPr>
        <sz val="9"/>
        <color rgb="FF242424"/>
        <rFont val="Calibri"/>
        <family val="2"/>
      </rPr>
      <t> </t>
    </r>
  </si>
  <si>
    <r>
      <t>Sec Escolar</t>
    </r>
    <r>
      <rPr>
        <sz val="9"/>
        <color rgb="FF242424"/>
        <rFont val="Calibri"/>
        <family val="2"/>
      </rPr>
      <t> </t>
    </r>
  </si>
  <si>
    <r>
      <t>25430.000172/2023-49</t>
    </r>
    <r>
      <rPr>
        <sz val="9"/>
        <color rgb="FF242424"/>
        <rFont val="Calibri"/>
        <family val="2"/>
      </rPr>
      <t> </t>
    </r>
  </si>
  <si>
    <r>
      <t>Permanente - barracas</t>
    </r>
    <r>
      <rPr>
        <sz val="9"/>
        <color rgb="FF242424"/>
        <rFont val="Calibri"/>
        <family val="2"/>
      </rPr>
      <t> </t>
    </r>
  </si>
  <si>
    <r>
      <t>             10.000,00</t>
    </r>
    <r>
      <rPr>
        <sz val="9"/>
        <color rgb="FF242424"/>
        <rFont val="Calibri"/>
        <family val="2"/>
      </rPr>
      <t> </t>
    </r>
  </si>
  <si>
    <r>
      <t>dispensa eletrônica - análise de proposta</t>
    </r>
    <r>
      <rPr>
        <sz val="9"/>
        <color rgb="FF242424"/>
        <rFont val="Calibri"/>
        <family val="2"/>
      </rPr>
      <t> </t>
    </r>
  </si>
  <si>
    <r>
      <t>novembro</t>
    </r>
    <r>
      <rPr>
        <sz val="9"/>
        <color rgb="FF242424"/>
        <rFont val="Calibri"/>
        <family val="2"/>
      </rPr>
      <t> </t>
    </r>
  </si>
  <si>
    <r>
      <t>NUTED</t>
    </r>
    <r>
      <rPr>
        <sz val="9"/>
        <color rgb="FF242424"/>
        <rFont val="Calibri"/>
        <family val="2"/>
      </rPr>
      <t> </t>
    </r>
  </si>
  <si>
    <r>
      <t>Equipamentos - ferramentas</t>
    </r>
    <r>
      <rPr>
        <sz val="9"/>
        <color rgb="FF242424"/>
        <rFont val="Calibri"/>
        <family val="2"/>
      </rPr>
      <t> </t>
    </r>
  </si>
  <si>
    <r>
      <t>                5.000,00</t>
    </r>
    <r>
      <rPr>
        <sz val="9"/>
        <color rgb="FF242424"/>
        <rFont val="Calibri"/>
        <family val="2"/>
      </rPr>
      <t> </t>
    </r>
  </si>
  <si>
    <r>
      <t>dispensa eletrônica - elaboração documentos</t>
    </r>
    <r>
      <rPr>
        <sz val="9"/>
        <color rgb="FF242424"/>
        <rFont val="Calibri"/>
        <family val="2"/>
      </rPr>
      <t> </t>
    </r>
  </si>
  <si>
    <r>
      <t>Infraestrutura</t>
    </r>
    <r>
      <rPr>
        <sz val="9"/>
        <color rgb="FF242424"/>
        <rFont val="Calibri"/>
        <family val="2"/>
      </rPr>
      <t> </t>
    </r>
  </si>
  <si>
    <r>
      <t>Permanente - elevador plataforma vertical</t>
    </r>
    <r>
      <rPr>
        <sz val="9"/>
        <color rgb="FF242424"/>
        <rFont val="Calibri"/>
        <family val="2"/>
      </rPr>
      <t> </t>
    </r>
  </si>
  <si>
    <r>
      <t>             60.000,00</t>
    </r>
    <r>
      <rPr>
        <sz val="9"/>
        <color rgb="FF242424"/>
        <rFont val="Calibri"/>
        <family val="2"/>
      </rPr>
      <t> </t>
    </r>
  </si>
  <si>
    <r>
      <t>Pregão – análise da procuradoria</t>
    </r>
    <r>
      <rPr>
        <sz val="9"/>
        <color rgb="FF242424"/>
        <rFont val="Calibri"/>
        <family val="2"/>
      </rPr>
      <t> </t>
    </r>
  </si>
  <si>
    <r>
      <t>25380.000015/2023-76</t>
    </r>
    <r>
      <rPr>
        <sz val="9"/>
        <color rgb="FF242424"/>
        <rFont val="Calibri"/>
        <family val="2"/>
      </rPr>
      <t> </t>
    </r>
  </si>
  <si>
    <r>
      <t>                    880,00</t>
    </r>
    <r>
      <rPr>
        <sz val="9"/>
        <color rgb="FF242424"/>
        <rFont val="Calibri"/>
        <family val="2"/>
      </rPr>
      <t> </t>
    </r>
  </si>
  <si>
    <r>
      <t>25030.001189/2022-45</t>
    </r>
    <r>
      <rPr>
        <sz val="9"/>
        <color rgb="FF242424"/>
        <rFont val="Calibri"/>
        <family val="2"/>
      </rPr>
      <t> </t>
    </r>
  </si>
  <si>
    <r>
      <t>          240.000,00</t>
    </r>
    <r>
      <rPr>
        <sz val="9"/>
        <color rgb="FF242424"/>
        <rFont val="Calibri"/>
        <family val="2"/>
      </rPr>
      <t> </t>
    </r>
  </si>
  <si>
    <r>
      <t>25430.000372/2023-00</t>
    </r>
    <r>
      <rPr>
        <sz val="9"/>
        <color rgb="FF242424"/>
        <rFont val="Calibri"/>
        <family val="2"/>
      </rPr>
      <t> </t>
    </r>
  </si>
  <si>
    <r>
      <t>Permanente - outros eletrodomésticos</t>
    </r>
    <r>
      <rPr>
        <strike/>
        <sz val="9"/>
        <color rgb="FF242424"/>
        <rFont val="Cambria"/>
        <family val="1"/>
      </rPr>
      <t> </t>
    </r>
  </si>
  <si>
    <r>
      <t>             20.000,00</t>
    </r>
    <r>
      <rPr>
        <strike/>
        <sz val="9"/>
        <color rgb="FF242424"/>
        <rFont val="Cambria"/>
        <family val="1"/>
      </rPr>
      <t> </t>
    </r>
  </si>
  <si>
    <r>
      <t>Pregão SRP - análise da procuradoria</t>
    </r>
    <r>
      <rPr>
        <strike/>
        <sz val="9"/>
        <color rgb="FF242424"/>
        <rFont val="Cambria"/>
        <family val="1"/>
      </rPr>
      <t> </t>
    </r>
  </si>
  <si>
    <r>
      <t>dezembro</t>
    </r>
    <r>
      <rPr>
        <strike/>
        <sz val="9"/>
        <color rgb="FF242424"/>
        <rFont val="Cambria"/>
        <family val="1"/>
      </rPr>
      <t> </t>
    </r>
  </si>
  <si>
    <r>
      <t>25430.000407/2023-01</t>
    </r>
    <r>
      <rPr>
        <sz val="9"/>
        <color rgb="FF242424"/>
        <rFont val="Calibri"/>
        <family val="2"/>
      </rPr>
      <t> </t>
    </r>
  </si>
  <si>
    <r>
      <t>Equipamento - TI rede</t>
    </r>
    <r>
      <rPr>
        <sz val="9"/>
        <color rgb="FF242424"/>
        <rFont val="Calibri"/>
        <family val="2"/>
      </rPr>
      <t> </t>
    </r>
  </si>
  <si>
    <r>
      <t xml:space="preserve">Pregão SRP - elaboração dos documentos </t>
    </r>
    <r>
      <rPr>
        <sz val="9"/>
        <color rgb="FF242424"/>
        <rFont val="Calibri"/>
        <family val="2"/>
      </rPr>
      <t> </t>
    </r>
  </si>
  <si>
    <r>
      <t>dezembro / janeiro</t>
    </r>
    <r>
      <rPr>
        <sz val="9"/>
        <color rgb="FF242424"/>
        <rFont val="Calibri"/>
        <family val="2"/>
      </rPr>
      <t> </t>
    </r>
  </si>
  <si>
    <r>
      <t>SINF</t>
    </r>
    <r>
      <rPr>
        <sz val="9"/>
        <color rgb="FF242424"/>
        <rFont val="Calibri"/>
        <family val="2"/>
      </rPr>
      <t> </t>
    </r>
  </si>
  <si>
    <r>
      <t> </t>
    </r>
    <r>
      <rPr>
        <sz val="9"/>
        <color rgb="FF242424"/>
        <rFont val="Calibri"/>
        <family val="2"/>
      </rPr>
      <t> </t>
    </r>
  </si>
  <si>
    <r>
      <t>1.162.880,00</t>
    </r>
    <r>
      <rPr>
        <sz val="9"/>
        <color rgb="FF242424"/>
        <rFont val="Calibri"/>
        <family val="2"/>
      </rPr>
      <t> </t>
    </r>
  </si>
  <si>
    <t>Centrífuga para uso clínico e de laboratório em geral.  </t>
  </si>
  <si>
    <t>Fotodocumentador</t>
  </si>
  <si>
    <t>Termociclador em Tempo Real </t>
  </si>
  <si>
    <t>Banho seco laboratório  </t>
  </si>
  <si>
    <t>25430.000462/2023-92 </t>
  </si>
  <si>
    <t>25430.000438/2023-53 </t>
  </si>
  <si>
    <t>      2.790,00  </t>
  </si>
  <si>
    <t>121.600,00  </t>
  </si>
  <si>
    <t>6.369,00  </t>
  </si>
  <si>
    <t xml:space="preserve"> 66.800,00  </t>
  </si>
  <si>
    <t>254420252012023NE001769</t>
  </si>
  <si>
    <t>254420252012023NE001792</t>
  </si>
  <si>
    <t>LATEC com recursos da Escola</t>
  </si>
  <si>
    <t>254420252012023NE001829</t>
  </si>
  <si>
    <t>254420252012023NE001827; 254420252012023NE001828</t>
  </si>
  <si>
    <t>254420252012023NE001856</t>
  </si>
  <si>
    <r>
      <t xml:space="preserve">Fiotec-Projetos </t>
    </r>
    <r>
      <rPr>
        <sz val="9"/>
        <color rgb="FFFF0000"/>
        <rFont val="Arial"/>
        <family val="2"/>
      </rPr>
      <t>(fonte Loa)</t>
    </r>
  </si>
  <si>
    <r>
      <t xml:space="preserve">Fiotec-Projetos </t>
    </r>
    <r>
      <rPr>
        <sz val="8"/>
        <color rgb="FFFF0000"/>
        <rFont val="Arial"/>
        <family val="2"/>
      </rPr>
      <t>(Cooperação NOVO)</t>
    </r>
  </si>
  <si>
    <t>PREVISÃO</t>
  </si>
  <si>
    <t>30-Bandejão</t>
  </si>
  <si>
    <t>30-Aquis.Material</t>
  </si>
  <si>
    <t>39-Projetos (PIDI e Cooperação)</t>
  </si>
  <si>
    <t>39-Gráfica</t>
  </si>
  <si>
    <t>39-CVI</t>
  </si>
  <si>
    <t xml:space="preserve">39-PJ Outros </t>
  </si>
  <si>
    <t xml:space="preserve">34 - P.terceirizado </t>
  </si>
  <si>
    <t>Outras Despesas (*)</t>
  </si>
  <si>
    <t>obs.: O bandejão foi contratado como alimentação transportada e foi classificada como 30-Material de Consumo</t>
  </si>
  <si>
    <t>34-Stefanini (Gestão)</t>
  </si>
  <si>
    <t>34-GA (Docência)</t>
  </si>
  <si>
    <t>2020*</t>
  </si>
  <si>
    <t>2021*</t>
  </si>
  <si>
    <t>2022*</t>
  </si>
  <si>
    <t>2023*</t>
  </si>
  <si>
    <t>PREVISTO</t>
  </si>
  <si>
    <r>
      <t>30.90.33.02- PASSAGENS</t>
    </r>
    <r>
      <rPr>
        <b/>
        <sz val="10"/>
        <color indexed="10"/>
        <rFont val="Calibri"/>
        <family val="2"/>
      </rPr>
      <t xml:space="preserve"> INTERNACIONAIS</t>
    </r>
  </si>
  <si>
    <r>
      <t>30.90.</t>
    </r>
    <r>
      <rPr>
        <b/>
        <sz val="10"/>
        <color indexed="10"/>
        <rFont val="Calibri"/>
        <family val="2"/>
      </rPr>
      <t>14.16-</t>
    </r>
    <r>
      <rPr>
        <b/>
        <sz val="10"/>
        <color indexed="8"/>
        <rFont val="Calibri"/>
        <family val="2"/>
      </rPr>
      <t xml:space="preserve"> DIÁRIAS DE SERVIDOR</t>
    </r>
    <r>
      <rPr>
        <b/>
        <sz val="10"/>
        <color indexed="10"/>
        <rFont val="Calibri"/>
        <family val="2"/>
      </rPr>
      <t xml:space="preserve"> INTERNAC.</t>
    </r>
  </si>
  <si>
    <r>
      <t>30.90.33- PASSAGENS</t>
    </r>
    <r>
      <rPr>
        <b/>
        <sz val="10"/>
        <color indexed="10"/>
        <rFont val="Calibri"/>
        <family val="2"/>
      </rPr>
      <t xml:space="preserve"> NACIONAIS(voetur)</t>
    </r>
  </si>
  <si>
    <t>Valor executado</t>
  </si>
  <si>
    <t>Valor corrigido IPCA</t>
  </si>
  <si>
    <t>Valores corrigidos IPCA ref 12/2023</t>
  </si>
  <si>
    <t>incremento ano anterior %</t>
  </si>
  <si>
    <t xml:space="preserve"> -</t>
  </si>
  <si>
    <t xml:space="preserve">STEFANINI </t>
  </si>
  <si>
    <t>Execução Financeira - EPSJV / 2024</t>
  </si>
  <si>
    <t>PA  2024  -   CUSTEIO -  EPSJV</t>
  </si>
  <si>
    <t>PA 2024 - CAPITAL - EPSJV</t>
  </si>
  <si>
    <r>
      <t>STEFANIN</t>
    </r>
    <r>
      <rPr>
        <b/>
        <sz val="9"/>
        <color rgb="FFFF0000"/>
        <rFont val="Arial"/>
        <family val="2"/>
      </rPr>
      <t>I</t>
    </r>
    <r>
      <rPr>
        <sz val="9"/>
        <rFont val="Arial"/>
        <family val="2"/>
      </rPr>
      <t xml:space="preserve"> </t>
    </r>
  </si>
  <si>
    <t>Cálculo sobre a Execução 2023</t>
  </si>
  <si>
    <t>Teto 2024</t>
  </si>
  <si>
    <t>Passagem e Diária  - 2024</t>
  </si>
  <si>
    <t>EXECUÇÃO PELOS GRANDES SETORES, E PRINCIPAIS RUBRICAS - 2024</t>
  </si>
  <si>
    <t>Comparativo:  Solicitado  x  Executado  por Setor , por rubrica  - 2024</t>
  </si>
  <si>
    <t>COMPARATIVO:  SOLICITADO  x   EXECUTADO,  POR SETOR - 2024</t>
  </si>
  <si>
    <t>DESPESAS  COM  PESSOAL  POR  MÊS  -  EPSJV / 2024</t>
  </si>
  <si>
    <t>DESPESAS   COM   PESSOAL   POR   SETOR / A N O  -   EPSJV / 2024</t>
  </si>
  <si>
    <r>
      <t>2024</t>
    </r>
    <r>
      <rPr>
        <b/>
        <sz val="11"/>
        <color rgb="FFFF0000"/>
        <rFont val="Arial"/>
        <family val="2"/>
      </rPr>
      <t>*</t>
    </r>
  </si>
  <si>
    <t>COMPARATIVO: PA e EXECUÇÃO FINANCEIRA 2009 a 2024</t>
  </si>
  <si>
    <t>Aux.Transporte Estagiário (CIEE)</t>
  </si>
  <si>
    <t>49 - Aux.Transporte Estagiário (CIEE)</t>
  </si>
  <si>
    <t>Auxilio Transporte Estagiário (CIEE)</t>
  </si>
  <si>
    <t>92-DEA</t>
  </si>
  <si>
    <t>Fevereiro a exec.do bandejão foi realizada pela Presidencia através de um contrato temporário (Fiotec) com a empresa Artur Brandão, processo SEI nº 25430.00037/2024-84.</t>
  </si>
  <si>
    <r>
      <t xml:space="preserve">Contrato Refeitório  </t>
    </r>
    <r>
      <rPr>
        <b/>
        <sz val="9"/>
        <color rgb="FFFF0000"/>
        <rFont val="Arial"/>
        <family val="2"/>
      </rPr>
      <t>(1)</t>
    </r>
  </si>
  <si>
    <r>
      <t>Contrato Refeitório</t>
    </r>
    <r>
      <rPr>
        <sz val="7"/>
        <color rgb="FFFF0000"/>
        <rFont val="Arial"/>
        <family val="2"/>
      </rPr>
      <t>(Curso Técnico+EJA)</t>
    </r>
    <r>
      <rPr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(1)</t>
    </r>
  </si>
  <si>
    <r>
      <t xml:space="preserve">Serv.diversos </t>
    </r>
    <r>
      <rPr>
        <sz val="8"/>
        <color rgb="FFFF0000"/>
        <rFont val="Arial"/>
        <family val="2"/>
      </rPr>
      <t>(Dosimetria-serv.de monitoramento)</t>
    </r>
  </si>
  <si>
    <r>
      <t xml:space="preserve">Contrato Refeitório </t>
    </r>
    <r>
      <rPr>
        <b/>
        <sz val="9"/>
        <color rgb="FFFF0000"/>
        <rFont val="Arial"/>
        <family val="2"/>
      </rPr>
      <t>(1)</t>
    </r>
  </si>
  <si>
    <r>
      <t>Contrato Refeitório</t>
    </r>
    <r>
      <rPr>
        <b/>
        <sz val="9"/>
        <color rgb="FFFF0000"/>
        <rFont val="Arial"/>
        <family val="2"/>
      </rPr>
      <t xml:space="preserve"> (1)</t>
    </r>
  </si>
  <si>
    <t>Outsorcing (reforço) 2023</t>
  </si>
  <si>
    <t>Reforço ref. a folha de dez/23 - Stefanini</t>
  </si>
  <si>
    <r>
      <t xml:space="preserve">Desp exerc.ant. </t>
    </r>
    <r>
      <rPr>
        <b/>
        <sz val="9"/>
        <color rgb="FFFF0000"/>
        <rFont val="Arial"/>
        <family val="2"/>
      </rPr>
      <t>(1)(2)</t>
    </r>
  </si>
  <si>
    <t xml:space="preserve">(1) </t>
  </si>
  <si>
    <r>
      <t>Desp exerc.ant.</t>
    </r>
    <r>
      <rPr>
        <b/>
        <sz val="9"/>
        <color rgb="FFFF0000"/>
        <rFont val="Arial"/>
        <family val="2"/>
      </rPr>
      <t>(1)</t>
    </r>
  </si>
  <si>
    <r>
      <t>Desp exerc.ant.</t>
    </r>
    <r>
      <rPr>
        <b/>
        <sz val="9"/>
        <color rgb="FFFF0000"/>
        <rFont val="Arial"/>
        <family val="2"/>
      </rPr>
      <t>(2)</t>
    </r>
  </si>
  <si>
    <r>
      <t>Desp exerc.ant</t>
    </r>
    <r>
      <rPr>
        <b/>
        <sz val="9"/>
        <color rgb="FFFF0000"/>
        <rFont val="Arial"/>
        <family val="2"/>
      </rPr>
      <t>.(1)</t>
    </r>
  </si>
  <si>
    <r>
      <rPr>
        <b/>
        <sz val="9"/>
        <rFont val="Calibri"/>
        <family val="2"/>
        <scheme val="minor"/>
      </rPr>
      <t>Janeiro:</t>
    </r>
    <r>
      <rPr>
        <sz val="9"/>
        <rFont val="Calibri"/>
        <family val="2"/>
        <scheme val="minor"/>
      </rPr>
      <t xml:space="preserve"> valor de R$ 25.259,15 ref. a Correios e R$ 2.987,00 Reforço ref. a folha de dez/23 - Stefanini</t>
    </r>
  </si>
  <si>
    <r>
      <t xml:space="preserve">Março: </t>
    </r>
    <r>
      <rPr>
        <sz val="9"/>
        <rFont val="Calibri"/>
        <family val="2"/>
        <scheme val="minor"/>
      </rPr>
      <t>cancelamento R$ 24,04 ref. ao empenho Correios em janeiro</t>
    </r>
    <r>
      <rPr>
        <b/>
        <sz val="9"/>
        <rFont val="Calibri"/>
        <family val="2"/>
        <scheme val="minor"/>
      </rPr>
      <t xml:space="preserve"> </t>
    </r>
  </si>
  <si>
    <t>(3)</t>
  </si>
  <si>
    <r>
      <rPr>
        <b/>
        <sz val="9"/>
        <rFont val="Calibri"/>
        <family val="2"/>
        <scheme val="minor"/>
      </rPr>
      <t>Março:</t>
    </r>
    <r>
      <rPr>
        <sz val="9"/>
        <rFont val="Calibri"/>
        <family val="2"/>
        <scheme val="minor"/>
      </rPr>
      <t xml:space="preserve"> cancelamento ref. ao empenho Correios em janeiro</t>
    </r>
  </si>
  <si>
    <t>Obs.: as tabelas apresentam os valores nominais executados de custeio e capital entre 2009 e 2023, bem como a atualização desses valores corrigidos pelo IPCA de 2023.</t>
  </si>
  <si>
    <t>Obs.: o gráfico e as tabelas apresentam os valores nominais executados de custeio entre 2009 e 2023, bem como a atualização desses valores corrigidos pelo IPCA de 2023.</t>
  </si>
  <si>
    <t>Obs.: o gráfico e as tabelas apresentam os valores nominais executados de capital entre 2009 e 2023, bem como a atualização desses valores corrigidos pelo IPCA de 2023.</t>
  </si>
  <si>
    <r>
      <rPr>
        <b/>
        <sz val="9"/>
        <rFont val="Calibri"/>
        <family val="2"/>
        <scheme val="minor"/>
      </rPr>
      <t>Fevereiro:</t>
    </r>
    <r>
      <rPr>
        <sz val="9"/>
        <rFont val="Calibri"/>
        <family val="2"/>
        <scheme val="minor"/>
      </rPr>
      <t xml:space="preserve"> Outsorcing (reforço) 2023</t>
    </r>
  </si>
  <si>
    <r>
      <t xml:space="preserve">Desp exerc.ant. </t>
    </r>
    <r>
      <rPr>
        <b/>
        <sz val="9"/>
        <color rgb="FFFF0000"/>
        <rFont val="Arial"/>
        <family val="2"/>
      </rPr>
      <t>(2)(3)(4)</t>
    </r>
  </si>
  <si>
    <r>
      <rPr>
        <b/>
        <sz val="9"/>
        <rFont val="Calibri"/>
        <family val="2"/>
        <scheme val="minor"/>
      </rPr>
      <t>Janeiro:</t>
    </r>
    <r>
      <rPr>
        <sz val="9"/>
        <rFont val="Calibri"/>
        <family val="2"/>
        <scheme val="minor"/>
      </rPr>
      <t xml:space="preserve"> Reforços ref. a Correios e folha de dez/23 (Stefanini)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</si>
</sst>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0.0"/>
    <numFmt numFmtId="168" formatCode="0.0%"/>
    <numFmt numFmtId="169" formatCode="[$-416]d\-mmm;@"/>
  </numFmts>
  <fonts count="11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9"/>
      <color indexed="10"/>
      <name val="Arial"/>
      <family val="2"/>
    </font>
    <font>
      <sz val="8"/>
      <color indexed="10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color indexed="10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b/>
      <sz val="9"/>
      <color indexed="10"/>
      <name val="Arial"/>
      <family val="2"/>
    </font>
    <font>
      <b/>
      <sz val="14"/>
      <name val="Arial"/>
      <family val="2"/>
    </font>
    <font>
      <sz val="9"/>
      <color indexed="8"/>
      <name val="Arial"/>
      <family val="2"/>
    </font>
    <font>
      <i/>
      <sz val="9"/>
      <name val="Arial"/>
      <family val="2"/>
    </font>
    <font>
      <b/>
      <sz val="8"/>
      <color indexed="10"/>
      <name val="Arial"/>
      <family val="2"/>
    </font>
    <font>
      <sz val="9"/>
      <color indexed="14"/>
      <name val="Arial"/>
      <family val="2"/>
    </font>
    <font>
      <b/>
      <sz val="8"/>
      <name val="Arial"/>
      <family val="2"/>
    </font>
    <font>
      <sz val="7.5"/>
      <name val="Arial"/>
      <family val="2"/>
    </font>
    <font>
      <sz val="9"/>
      <color indexed="63"/>
      <name val="Arial"/>
      <family val="2"/>
    </font>
    <font>
      <b/>
      <sz val="13"/>
      <name val="Arial"/>
      <family val="2"/>
    </font>
    <font>
      <b/>
      <sz val="12"/>
      <color indexed="12"/>
      <name val="Arial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sz val="7"/>
      <name val="Arial"/>
      <family val="2"/>
    </font>
    <font>
      <b/>
      <sz val="10"/>
      <color indexed="12"/>
      <name val="Arial"/>
      <family val="2"/>
    </font>
    <font>
      <sz val="9"/>
      <color indexed="23"/>
      <name val="Arial"/>
      <family val="2"/>
    </font>
    <font>
      <b/>
      <sz val="7.5"/>
      <color indexed="10"/>
      <name val="Arial"/>
      <family val="2"/>
    </font>
    <font>
      <sz val="7.5"/>
      <color indexed="10"/>
      <name val="Arial"/>
      <family val="2"/>
    </font>
    <font>
      <sz val="8"/>
      <color indexed="12"/>
      <name val="Arial"/>
      <family val="2"/>
    </font>
    <font>
      <sz val="10"/>
      <color indexed="48"/>
      <name val="Arial"/>
      <family val="2"/>
    </font>
    <font>
      <i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i/>
      <sz val="9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10"/>
      <color indexed="8"/>
      <name val="Arial"/>
      <family val="2"/>
    </font>
    <font>
      <sz val="10"/>
      <name val="Arial"/>
      <family val="2"/>
    </font>
    <font>
      <i/>
      <sz val="10"/>
      <color indexed="60"/>
      <name val="Arial"/>
      <family val="2"/>
    </font>
    <font>
      <sz val="10"/>
      <name val="Arial"/>
      <family val="2"/>
    </font>
    <font>
      <sz val="9"/>
      <name val="Calibri"/>
      <family val="2"/>
    </font>
    <font>
      <b/>
      <sz val="9.5"/>
      <name val="Arial"/>
      <family val="2"/>
    </font>
    <font>
      <sz val="12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7"/>
      <color indexed="10"/>
      <name val="Arial"/>
      <family val="2"/>
    </font>
    <font>
      <sz val="11"/>
      <color theme="1"/>
      <name val="Calibri"/>
      <family val="2"/>
      <scheme val="minor"/>
    </font>
    <font>
      <sz val="10"/>
      <color theme="3" tint="-0.249977111117893"/>
      <name val="Arial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8"/>
      <color rgb="FFC00000"/>
      <name val="Arial"/>
      <family val="2"/>
    </font>
    <font>
      <sz val="9"/>
      <color rgb="FFC00000"/>
      <name val="Arial"/>
      <family val="2"/>
    </font>
    <font>
      <b/>
      <sz val="12"/>
      <color theme="3" tint="-0.249977111117893"/>
      <name val="Arial"/>
      <family val="2"/>
    </font>
    <font>
      <b/>
      <sz val="11"/>
      <color theme="3" tint="-0.249977111117893"/>
      <name val="Arial"/>
      <family val="2"/>
    </font>
    <font>
      <b/>
      <sz val="8"/>
      <color rgb="FFFF0000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499984740745262"/>
      <name val="Arial"/>
      <family val="2"/>
    </font>
    <font>
      <i/>
      <sz val="10"/>
      <color theme="3" tint="-0.249977111117893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3" tint="-0.499984740745262"/>
      <name val="Arial"/>
      <family val="2"/>
    </font>
    <font>
      <b/>
      <sz val="7.5"/>
      <color rgb="FFFF0000"/>
      <name val="Arial"/>
      <family val="2"/>
    </font>
    <font>
      <b/>
      <sz val="7"/>
      <color rgb="FFFF0000"/>
      <name val="Arial"/>
      <family val="2"/>
    </font>
    <font>
      <b/>
      <sz val="9"/>
      <color theme="6" tint="-0.249977111117893"/>
      <name val="Arial"/>
      <family val="2"/>
    </font>
    <font>
      <sz val="8"/>
      <color rgb="FFFF0000"/>
      <name val="Arial"/>
      <family val="2"/>
    </font>
    <font>
      <b/>
      <sz val="14"/>
      <color theme="5" tint="-0.499984740745262"/>
      <name val="Arial"/>
      <family val="2"/>
    </font>
    <font>
      <b/>
      <i/>
      <sz val="9"/>
      <color theme="3" tint="-0.249977111117893"/>
      <name val="Arial"/>
      <family val="2"/>
    </font>
    <font>
      <sz val="10"/>
      <color theme="7" tint="-0.249977111117893"/>
      <name val="Arial"/>
      <family val="2"/>
    </font>
    <font>
      <b/>
      <sz val="12"/>
      <color rgb="FFFF0000"/>
      <name val="Arial"/>
      <family val="2"/>
    </font>
    <font>
      <sz val="12"/>
      <color rgb="FFFF0000"/>
      <name val="Arial"/>
      <family val="2"/>
    </font>
    <font>
      <b/>
      <sz val="10"/>
      <color theme="1"/>
      <name val="Arial"/>
      <family val="2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9"/>
      <name val="Calibri"/>
      <family val="2"/>
      <scheme val="minor"/>
    </font>
    <font>
      <b/>
      <sz val="9"/>
      <color theme="4" tint="-0.249977111117893"/>
      <name val="Arial"/>
      <family val="2"/>
    </font>
    <font>
      <b/>
      <sz val="9"/>
      <name val="Calibri"/>
      <family val="2"/>
      <scheme val="minor"/>
    </font>
    <font>
      <sz val="7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242424"/>
      <name val="Calibri"/>
      <family val="2"/>
    </font>
    <font>
      <sz val="12"/>
      <color rgb="FF000000"/>
      <name val="Aptos"/>
      <family val="2"/>
    </font>
    <font>
      <b/>
      <sz val="12"/>
      <color rgb="FF000000"/>
      <name val="Calibri Light"/>
      <family val="2"/>
    </font>
    <font>
      <b/>
      <sz val="9"/>
      <color rgb="FF000000"/>
      <name val="Calibri Light"/>
      <family val="2"/>
    </font>
    <font>
      <sz val="9"/>
      <color rgb="FF242424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 Light"/>
      <family val="2"/>
    </font>
    <font>
      <sz val="9"/>
      <color rgb="FF000000"/>
      <name val="Calibri"/>
      <family val="2"/>
    </font>
    <font>
      <strike/>
      <sz val="9"/>
      <color rgb="FF000000"/>
      <name val="Cambria"/>
      <family val="1"/>
    </font>
    <font>
      <strike/>
      <sz val="9"/>
      <color rgb="FF242424"/>
      <name val="Cambria"/>
      <family val="1"/>
    </font>
    <font>
      <sz val="9"/>
      <name val="Times New Roman"/>
      <family val="1"/>
    </font>
    <font>
      <sz val="10"/>
      <color theme="1"/>
      <name val="Arial"/>
      <family val="2"/>
    </font>
    <font>
      <b/>
      <sz val="8"/>
      <color theme="0" tint="-0.34998626667073579"/>
      <name val="Arial"/>
      <family val="2"/>
    </font>
    <font>
      <sz val="8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b/>
      <sz val="10"/>
      <color theme="0" tint="-0.34998626667073579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indexed="10"/>
      <name val="Calibri"/>
      <family val="2"/>
    </font>
    <font>
      <b/>
      <sz val="1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7030A0"/>
      <name val="Arial"/>
      <family val="2"/>
    </font>
    <font>
      <b/>
      <sz val="10"/>
      <color indexed="8"/>
      <name val="Calibri"/>
      <family val="2"/>
    </font>
    <font>
      <sz val="10"/>
      <name val="Calibri"/>
      <family val="2"/>
      <scheme val="minor"/>
    </font>
    <font>
      <sz val="8"/>
      <color theme="0" tint="-0.249977111117893"/>
      <name val="Arial"/>
      <family val="2"/>
    </font>
    <font>
      <sz val="10"/>
      <color rgb="FF000000"/>
      <name val="Verdana"/>
      <family val="2"/>
    </font>
    <font>
      <sz val="12"/>
      <color rgb="FF000000"/>
      <name val="Arial"/>
      <family val="2"/>
    </font>
    <font>
      <sz val="10"/>
      <color rgb="FF000000"/>
      <name val="Arial"/>
      <family val="2"/>
    </font>
    <font>
      <b/>
      <u/>
      <sz val="10"/>
      <name val="Arial"/>
      <family val="2"/>
    </font>
    <font>
      <sz val="9"/>
      <color rgb="FFC00000"/>
      <name val="Calibri"/>
      <family val="2"/>
      <scheme val="minor"/>
    </font>
    <font>
      <sz val="10"/>
      <color rgb="FFFF0000"/>
      <name val="Verdana"/>
      <family val="2"/>
    </font>
  </fonts>
  <fills count="2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theme="0"/>
        <bgColor indexed="2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2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2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8" tint="0.79998168889431442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D4D4D4"/>
      </right>
      <top/>
      <bottom style="medium">
        <color rgb="FFD4D4D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4">
    <xf numFmtId="0" fontId="0" fillId="0" borderId="0"/>
    <xf numFmtId="164" fontId="2" fillId="0" borderId="0" applyFont="0" applyFill="0" applyBorder="0" applyAlignment="0" applyProtection="0"/>
    <xf numFmtId="0" fontId="41" fillId="0" borderId="0"/>
    <xf numFmtId="0" fontId="2" fillId="0" borderId="0"/>
    <xf numFmtId="0" fontId="5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983">
    <xf numFmtId="0" fontId="0" fillId="0" borderId="0" xfId="0"/>
    <xf numFmtId="0" fontId="4" fillId="0" borderId="0" xfId="0" applyFont="1"/>
    <xf numFmtId="165" fontId="4" fillId="0" borderId="1" xfId="10" applyFont="1" applyBorder="1"/>
    <xf numFmtId="165" fontId="4" fillId="0" borderId="0" xfId="10" applyFont="1"/>
    <xf numFmtId="165" fontId="3" fillId="0" borderId="1" xfId="10" applyFont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165" fontId="3" fillId="0" borderId="4" xfId="10" applyFont="1" applyBorder="1"/>
    <xf numFmtId="165" fontId="3" fillId="0" borderId="1" xfId="10" applyFont="1" applyBorder="1"/>
    <xf numFmtId="165" fontId="3" fillId="0" borderId="5" xfId="10" applyFont="1" applyBorder="1"/>
    <xf numFmtId="165" fontId="3" fillId="0" borderId="3" xfId="10" applyFont="1" applyBorder="1"/>
    <xf numFmtId="165" fontId="3" fillId="0" borderId="6" xfId="10" applyFont="1" applyBorder="1"/>
    <xf numFmtId="165" fontId="3" fillId="0" borderId="7" xfId="10" applyFont="1" applyBorder="1"/>
    <xf numFmtId="165" fontId="4" fillId="0" borderId="0" xfId="0" applyNumberFormat="1" applyFont="1"/>
    <xf numFmtId="0" fontId="4" fillId="0" borderId="0" xfId="0" applyFont="1" applyAlignment="1">
      <alignment horizontal="center"/>
    </xf>
    <xf numFmtId="0" fontId="9" fillId="0" borderId="0" xfId="0" applyFont="1"/>
    <xf numFmtId="165" fontId="3" fillId="0" borderId="0" xfId="10" applyFont="1" applyBorder="1"/>
    <xf numFmtId="0" fontId="3" fillId="0" borderId="0" xfId="0" applyFont="1"/>
    <xf numFmtId="0" fontId="3" fillId="0" borderId="0" xfId="0" applyFont="1" applyAlignment="1">
      <alignment horizontal="center"/>
    </xf>
    <xf numFmtId="165" fontId="4" fillId="0" borderId="0" xfId="10" applyFont="1" applyFill="1" applyBorder="1"/>
    <xf numFmtId="167" fontId="4" fillId="0" borderId="8" xfId="0" applyNumberFormat="1" applyFont="1" applyBorder="1"/>
    <xf numFmtId="167" fontId="4" fillId="0" borderId="0" xfId="0" applyNumberFormat="1" applyFont="1"/>
    <xf numFmtId="167" fontId="4" fillId="0" borderId="9" xfId="0" applyNumberFormat="1" applyFont="1" applyBorder="1"/>
    <xf numFmtId="165" fontId="3" fillId="0" borderId="1" xfId="10" applyFont="1" applyFill="1" applyBorder="1"/>
    <xf numFmtId="165" fontId="3" fillId="0" borderId="4" xfId="10" applyFont="1" applyFill="1" applyBorder="1"/>
    <xf numFmtId="165" fontId="3" fillId="0" borderId="10" xfId="10" applyFont="1" applyBorder="1"/>
    <xf numFmtId="167" fontId="3" fillId="0" borderId="11" xfId="0" applyNumberFormat="1" applyFont="1" applyBorder="1"/>
    <xf numFmtId="165" fontId="3" fillId="0" borderId="0" xfId="10" applyFont="1"/>
    <xf numFmtId="165" fontId="3" fillId="0" borderId="0" xfId="0" applyNumberFormat="1" applyFont="1"/>
    <xf numFmtId="165" fontId="9" fillId="0" borderId="0" xfId="10" applyFont="1"/>
    <xf numFmtId="165" fontId="3" fillId="0" borderId="12" xfId="10" applyFont="1" applyBorder="1"/>
    <xf numFmtId="167" fontId="3" fillId="0" borderId="8" xfId="0" applyNumberFormat="1" applyFont="1" applyBorder="1"/>
    <xf numFmtId="165" fontId="3" fillId="0" borderId="13" xfId="10" applyFont="1" applyBorder="1"/>
    <xf numFmtId="167" fontId="3" fillId="0" borderId="14" xfId="0" applyNumberFormat="1" applyFont="1" applyBorder="1"/>
    <xf numFmtId="165" fontId="3" fillId="0" borderId="15" xfId="10" applyFont="1" applyBorder="1"/>
    <xf numFmtId="165" fontId="3" fillId="0" borderId="9" xfId="10" applyFont="1" applyBorder="1"/>
    <xf numFmtId="167" fontId="3" fillId="0" borderId="9" xfId="0" applyNumberFormat="1" applyFont="1" applyBorder="1"/>
    <xf numFmtId="165" fontId="3" fillId="0" borderId="11" xfId="10" applyFont="1" applyBorder="1"/>
    <xf numFmtId="167" fontId="3" fillId="0" borderId="0" xfId="0" applyNumberFormat="1" applyFont="1"/>
    <xf numFmtId="165" fontId="3" fillId="0" borderId="16" xfId="10" applyFont="1" applyBorder="1"/>
    <xf numFmtId="165" fontId="3" fillId="0" borderId="2" xfId="10" applyFont="1" applyBorder="1"/>
    <xf numFmtId="165" fontId="3" fillId="0" borderId="17" xfId="10" applyFont="1" applyBorder="1"/>
    <xf numFmtId="167" fontId="3" fillId="0" borderId="12" xfId="0" applyNumberFormat="1" applyFont="1" applyBorder="1"/>
    <xf numFmtId="167" fontId="3" fillId="0" borderId="13" xfId="0" applyNumberFormat="1" applyFont="1" applyBorder="1"/>
    <xf numFmtId="0" fontId="18" fillId="0" borderId="3" xfId="0" applyFont="1" applyBorder="1"/>
    <xf numFmtId="165" fontId="19" fillId="0" borderId="1" xfId="10" applyFont="1" applyBorder="1"/>
    <xf numFmtId="165" fontId="19" fillId="0" borderId="2" xfId="10" applyFont="1" applyBorder="1"/>
    <xf numFmtId="49" fontId="16" fillId="0" borderId="0" xfId="0" applyNumberFormat="1" applyFont="1" applyAlignment="1">
      <alignment horizontal="center"/>
    </xf>
    <xf numFmtId="167" fontId="3" fillId="0" borderId="16" xfId="0" applyNumberFormat="1" applyFont="1" applyBorder="1"/>
    <xf numFmtId="167" fontId="3" fillId="0" borderId="18" xfId="0" applyNumberFormat="1" applyFont="1" applyBorder="1"/>
    <xf numFmtId="165" fontId="4" fillId="0" borderId="0" xfId="10" applyFont="1" applyFill="1"/>
    <xf numFmtId="167" fontId="4" fillId="0" borderId="18" xfId="0" applyNumberFormat="1" applyFont="1" applyBorder="1"/>
    <xf numFmtId="165" fontId="19" fillId="0" borderId="3" xfId="10" applyFont="1" applyBorder="1"/>
    <xf numFmtId="165" fontId="18" fillId="0" borderId="3" xfId="10" applyFont="1" applyBorder="1"/>
    <xf numFmtId="165" fontId="3" fillId="0" borderId="0" xfId="10" applyFont="1" applyFill="1"/>
    <xf numFmtId="165" fontId="24" fillId="0" borderId="3" xfId="10" applyFont="1" applyBorder="1"/>
    <xf numFmtId="167" fontId="3" fillId="0" borderId="9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 vertical="center" wrapText="1"/>
    </xf>
    <xf numFmtId="167" fontId="3" fillId="0" borderId="0" xfId="0" applyNumberFormat="1" applyFont="1" applyAlignment="1">
      <alignment horizontal="center"/>
    </xf>
    <xf numFmtId="0" fontId="23" fillId="0" borderId="0" xfId="0" applyFont="1"/>
    <xf numFmtId="0" fontId="3" fillId="0" borderId="0" xfId="0" quotePrefix="1" applyFont="1" applyAlignment="1">
      <alignment horizontal="center"/>
    </xf>
    <xf numFmtId="0" fontId="12" fillId="0" borderId="0" xfId="0" applyFont="1" applyAlignment="1">
      <alignment horizontal="left"/>
    </xf>
    <xf numFmtId="165" fontId="0" fillId="0" borderId="0" xfId="0" applyNumberFormat="1"/>
    <xf numFmtId="49" fontId="3" fillId="0" borderId="0" xfId="0" applyNumberFormat="1" applyFont="1"/>
    <xf numFmtId="0" fontId="4" fillId="0" borderId="1" xfId="0" applyFont="1" applyBorder="1" applyAlignment="1">
      <alignment horizontal="right"/>
    </xf>
    <xf numFmtId="165" fontId="4" fillId="0" borderId="1" xfId="0" applyNumberFormat="1" applyFont="1" applyBorder="1"/>
    <xf numFmtId="0" fontId="13" fillId="0" borderId="0" xfId="0" applyFont="1"/>
    <xf numFmtId="165" fontId="0" fillId="0" borderId="1" xfId="10" applyFont="1" applyBorder="1"/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165" fontId="0" fillId="0" borderId="0" xfId="10" applyFont="1"/>
    <xf numFmtId="167" fontId="0" fillId="0" borderId="0" xfId="0" applyNumberFormat="1"/>
    <xf numFmtId="0" fontId="29" fillId="0" borderId="0" xfId="0" applyFont="1"/>
    <xf numFmtId="0" fontId="5" fillId="0" borderId="1" xfId="0" applyFont="1" applyBorder="1"/>
    <xf numFmtId="0" fontId="0" fillId="0" borderId="1" xfId="0" applyBorder="1"/>
    <xf numFmtId="165" fontId="0" fillId="0" borderId="2" xfId="10" applyFont="1" applyBorder="1" applyAlignment="1">
      <alignment vertical="center"/>
    </xf>
    <xf numFmtId="165" fontId="0" fillId="0" borderId="1" xfId="0" applyNumberFormat="1" applyBorder="1" applyAlignment="1">
      <alignment vertical="center"/>
    </xf>
    <xf numFmtId="0" fontId="5" fillId="0" borderId="9" xfId="0" applyFont="1" applyBorder="1" applyAlignment="1">
      <alignment horizontal="left" vertical="center"/>
    </xf>
    <xf numFmtId="165" fontId="0" fillId="0" borderId="6" xfId="0" applyNumberFormat="1" applyBorder="1" applyAlignment="1">
      <alignment vertical="center"/>
    </xf>
    <xf numFmtId="165" fontId="5" fillId="0" borderId="6" xfId="10" applyFont="1" applyBorder="1" applyAlignment="1">
      <alignment vertical="center"/>
    </xf>
    <xf numFmtId="0" fontId="28" fillId="0" borderId="0" xfId="0" applyFont="1"/>
    <xf numFmtId="0" fontId="4" fillId="0" borderId="0" xfId="0" applyFont="1" applyAlignment="1">
      <alignment horizontal="left"/>
    </xf>
    <xf numFmtId="165" fontId="5" fillId="0" borderId="1" xfId="10" applyFont="1" applyBorder="1"/>
    <xf numFmtId="0" fontId="3" fillId="0" borderId="10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167" fontId="3" fillId="0" borderId="14" xfId="0" applyNumberFormat="1" applyFont="1" applyBorder="1" applyAlignment="1">
      <alignment horizontal="center"/>
    </xf>
    <xf numFmtId="4" fontId="3" fillId="0" borderId="1" xfId="10" applyNumberFormat="1" applyFont="1" applyBorder="1"/>
    <xf numFmtId="0" fontId="3" fillId="0" borderId="1" xfId="0" applyFont="1" applyBorder="1"/>
    <xf numFmtId="165" fontId="3" fillId="0" borderId="5" xfId="10" applyFont="1" applyBorder="1" applyAlignment="1">
      <alignment horizontal="right"/>
    </xf>
    <xf numFmtId="165" fontId="3" fillId="0" borderId="3" xfId="10" applyFont="1" applyBorder="1" applyAlignment="1">
      <alignment horizontal="right"/>
    </xf>
    <xf numFmtId="165" fontId="4" fillId="0" borderId="2" xfId="10" applyFont="1" applyBorder="1"/>
    <xf numFmtId="165" fontId="14" fillId="0" borderId="19" xfId="10" applyFont="1" applyBorder="1" applyAlignment="1">
      <alignment vertical="center"/>
    </xf>
    <xf numFmtId="165" fontId="14" fillId="0" borderId="20" xfId="10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165" fontId="14" fillId="0" borderId="22" xfId="10" applyFont="1" applyBorder="1" applyAlignment="1">
      <alignment vertical="center"/>
    </xf>
    <xf numFmtId="165" fontId="3" fillId="0" borderId="1" xfId="10" applyFont="1" applyBorder="1" applyAlignment="1">
      <alignment horizontal="center" vertical="center"/>
    </xf>
    <xf numFmtId="165" fontId="3" fillId="0" borderId="1" xfId="1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65" fontId="3" fillId="0" borderId="4" xfId="10" applyFont="1" applyFill="1" applyBorder="1" applyAlignment="1">
      <alignment vertical="center"/>
    </xf>
    <xf numFmtId="165" fontId="3" fillId="0" borderId="23" xfId="10" applyFont="1" applyFill="1" applyBorder="1" applyAlignment="1">
      <alignment vertical="center"/>
    </xf>
    <xf numFmtId="165" fontId="3" fillId="0" borderId="1" xfId="1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165" fontId="3" fillId="0" borderId="5" xfId="10" applyFont="1" applyFill="1" applyBorder="1" applyAlignment="1">
      <alignment vertical="center"/>
    </xf>
    <xf numFmtId="165" fontId="3" fillId="0" borderId="24" xfId="10" applyFont="1" applyFill="1" applyBorder="1" applyAlignment="1">
      <alignment vertical="center"/>
    </xf>
    <xf numFmtId="165" fontId="3" fillId="0" borderId="2" xfId="10" applyFont="1" applyFill="1" applyBorder="1" applyAlignment="1">
      <alignment vertical="center"/>
    </xf>
    <xf numFmtId="0" fontId="3" fillId="0" borderId="5" xfId="0" applyFont="1" applyBorder="1" applyAlignment="1">
      <alignment vertical="center"/>
    </xf>
    <xf numFmtId="165" fontId="3" fillId="0" borderId="3" xfId="10" applyFont="1" applyFill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165" fontId="3" fillId="0" borderId="24" xfId="10" applyFont="1" applyBorder="1"/>
    <xf numFmtId="0" fontId="3" fillId="0" borderId="5" xfId="0" applyFont="1" applyBorder="1"/>
    <xf numFmtId="0" fontId="3" fillId="0" borderId="24" xfId="0" applyFont="1" applyBorder="1" applyAlignment="1">
      <alignment horizontal="center" vertical="center"/>
    </xf>
    <xf numFmtId="165" fontId="3" fillId="0" borderId="2" xfId="1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11" fillId="0" borderId="14" xfId="0" applyFont="1" applyBorder="1" applyAlignment="1">
      <alignment vertical="center"/>
    </xf>
    <xf numFmtId="165" fontId="3" fillId="0" borderId="24" xfId="0" applyNumberFormat="1" applyFont="1" applyBorder="1" applyAlignment="1">
      <alignment horizontal="center" vertical="center"/>
    </xf>
    <xf numFmtId="165" fontId="3" fillId="0" borderId="25" xfId="10" applyFont="1" applyBorder="1"/>
    <xf numFmtId="0" fontId="3" fillId="0" borderId="2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0" fillId="0" borderId="8" xfId="0" applyFont="1" applyBorder="1" applyAlignment="1">
      <alignment horizontal="center"/>
    </xf>
    <xf numFmtId="0" fontId="10" fillId="0" borderId="1" xfId="0" applyFont="1" applyBorder="1"/>
    <xf numFmtId="0" fontId="3" fillId="0" borderId="23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25" xfId="0" applyFont="1" applyBorder="1"/>
    <xf numFmtId="0" fontId="10" fillId="0" borderId="26" xfId="0" applyFont="1" applyBorder="1" applyAlignment="1">
      <alignment horizontal="center"/>
    </xf>
    <xf numFmtId="0" fontId="10" fillId="0" borderId="3" xfId="0" applyFont="1" applyBorder="1"/>
    <xf numFmtId="0" fontId="12" fillId="0" borderId="0" xfId="0" applyFont="1" applyAlignment="1">
      <alignment horizontal="center" vertical="top"/>
    </xf>
    <xf numFmtId="0" fontId="22" fillId="0" borderId="10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26" xfId="0" applyFont="1" applyBorder="1" applyAlignment="1">
      <alignment horizontal="center"/>
    </xf>
    <xf numFmtId="0" fontId="10" fillId="0" borderId="2" xfId="0" applyFont="1" applyBorder="1"/>
    <xf numFmtId="0" fontId="10" fillId="0" borderId="6" xfId="0" applyFont="1" applyBorder="1"/>
    <xf numFmtId="0" fontId="16" fillId="0" borderId="0" xfId="0" applyFont="1" applyAlignment="1">
      <alignment horizontal="center"/>
    </xf>
    <xf numFmtId="0" fontId="10" fillId="0" borderId="8" xfId="0" applyFont="1" applyBorder="1" applyAlignment="1">
      <alignment horizontal="center" vertical="center"/>
    </xf>
    <xf numFmtId="167" fontId="10" fillId="0" borderId="12" xfId="0" applyNumberFormat="1" applyFont="1" applyBorder="1" applyAlignment="1">
      <alignment horizontal="center" vertical="center"/>
    </xf>
    <xf numFmtId="167" fontId="10" fillId="0" borderId="11" xfId="0" applyNumberFormat="1" applyFont="1" applyBorder="1" applyAlignment="1">
      <alignment horizontal="center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3" xfId="0" applyNumberFormat="1" applyFont="1" applyBorder="1" applyAlignment="1">
      <alignment horizontal="center" vertical="center"/>
    </xf>
    <xf numFmtId="167" fontId="10" fillId="0" borderId="13" xfId="0" applyNumberFormat="1" applyFont="1" applyBorder="1" applyAlignment="1">
      <alignment horizontal="center" vertical="center"/>
    </xf>
    <xf numFmtId="167" fontId="10" fillId="0" borderId="16" xfId="0" applyNumberFormat="1" applyFont="1" applyBorder="1" applyAlignment="1">
      <alignment horizontal="center" vertical="center"/>
    </xf>
    <xf numFmtId="167" fontId="3" fillId="0" borderId="11" xfId="0" applyNumberFormat="1" applyFont="1" applyBorder="1" applyAlignment="1">
      <alignment horizontal="center" vertical="center"/>
    </xf>
    <xf numFmtId="167" fontId="3" fillId="0" borderId="16" xfId="0" applyNumberFormat="1" applyFont="1" applyBorder="1" applyAlignment="1">
      <alignment horizontal="center" vertical="center"/>
    </xf>
    <xf numFmtId="167" fontId="3" fillId="0" borderId="12" xfId="0" applyNumberFormat="1" applyFont="1" applyBorder="1" applyAlignment="1">
      <alignment horizontal="center" vertical="center"/>
    </xf>
    <xf numFmtId="167" fontId="3" fillId="0" borderId="2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31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0" fillId="0" borderId="0" xfId="0" applyAlignment="1">
      <alignment horizontal="left"/>
    </xf>
    <xf numFmtId="165" fontId="3" fillId="0" borderId="3" xfId="10" applyFont="1" applyFill="1" applyBorder="1"/>
    <xf numFmtId="165" fontId="3" fillId="0" borderId="3" xfId="10" applyFont="1" applyBorder="1" applyAlignment="1">
      <alignment horizontal="center" vertical="center"/>
    </xf>
    <xf numFmtId="167" fontId="3" fillId="0" borderId="25" xfId="0" applyNumberFormat="1" applyFont="1" applyBorder="1" applyAlignment="1">
      <alignment horizontal="center" vertical="center"/>
    </xf>
    <xf numFmtId="165" fontId="3" fillId="0" borderId="1" xfId="1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165" fontId="3" fillId="0" borderId="26" xfId="10" applyFont="1" applyBorder="1"/>
    <xf numFmtId="0" fontId="3" fillId="0" borderId="1" xfId="0" applyFont="1" applyBorder="1" applyAlignment="1">
      <alignment horizontal="center" vertical="center" wrapText="1"/>
    </xf>
    <xf numFmtId="49" fontId="32" fillId="0" borderId="0" xfId="0" applyNumberFormat="1" applyFont="1" applyAlignment="1">
      <alignment horizontal="center"/>
    </xf>
    <xf numFmtId="49" fontId="32" fillId="0" borderId="0" xfId="0" applyNumberFormat="1" applyFont="1" applyAlignment="1">
      <alignment horizontal="center" vertical="top"/>
    </xf>
    <xf numFmtId="0" fontId="5" fillId="0" borderId="0" xfId="0" applyFont="1"/>
    <xf numFmtId="165" fontId="13" fillId="0" borderId="0" xfId="0" applyNumberFormat="1" applyFont="1"/>
    <xf numFmtId="0" fontId="12" fillId="0" borderId="1" xfId="0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165" fontId="3" fillId="0" borderId="2" xfId="10" applyFont="1" applyFill="1" applyBorder="1"/>
    <xf numFmtId="0" fontId="35" fillId="0" borderId="0" xfId="0" applyFont="1"/>
    <xf numFmtId="0" fontId="20" fillId="0" borderId="0" xfId="0" applyFont="1"/>
    <xf numFmtId="0" fontId="3" fillId="0" borderId="11" xfId="0" applyFont="1" applyBorder="1" applyAlignment="1">
      <alignment horizontal="center" vertical="center"/>
    </xf>
    <xf numFmtId="0" fontId="15" fillId="0" borderId="0" xfId="0" applyFont="1"/>
    <xf numFmtId="0" fontId="34" fillId="0" borderId="0" xfId="0" applyFont="1"/>
    <xf numFmtId="0" fontId="5" fillId="2" borderId="27" xfId="0" applyFont="1" applyFill="1" applyBorder="1" applyAlignment="1">
      <alignment horizontal="left" vertical="center"/>
    </xf>
    <xf numFmtId="0" fontId="5" fillId="2" borderId="17" xfId="0" applyFont="1" applyFill="1" applyBorder="1" applyAlignment="1">
      <alignment horizontal="left" vertical="center"/>
    </xf>
    <xf numFmtId="14" fontId="4" fillId="0" borderId="0" xfId="0" applyNumberFormat="1" applyFont="1" applyAlignment="1">
      <alignment horizontal="left"/>
    </xf>
    <xf numFmtId="165" fontId="4" fillId="0" borderId="0" xfId="10" applyFont="1" applyBorder="1"/>
    <xf numFmtId="0" fontId="11" fillId="0" borderId="12" xfId="0" applyFont="1" applyBorder="1" applyAlignment="1">
      <alignment horizontal="center" vertical="center" wrapText="1"/>
    </xf>
    <xf numFmtId="167" fontId="3" fillId="0" borderId="28" xfId="0" applyNumberFormat="1" applyFont="1" applyBorder="1"/>
    <xf numFmtId="0" fontId="11" fillId="0" borderId="12" xfId="0" applyFont="1" applyBorder="1" applyAlignment="1">
      <alignment vertical="center"/>
    </xf>
    <xf numFmtId="165" fontId="3" fillId="0" borderId="10" xfId="10" applyFont="1" applyFill="1" applyBorder="1" applyAlignment="1">
      <alignment vertical="center"/>
    </xf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3" fillId="0" borderId="7" xfId="10" applyFont="1" applyFill="1" applyBorder="1" applyAlignment="1">
      <alignment vertical="center"/>
    </xf>
    <xf numFmtId="0" fontId="10" fillId="0" borderId="15" xfId="0" applyFont="1" applyBorder="1" applyAlignment="1">
      <alignment horizontal="center"/>
    </xf>
    <xf numFmtId="167" fontId="3" fillId="0" borderId="17" xfId="0" applyNumberFormat="1" applyFont="1" applyBorder="1"/>
    <xf numFmtId="0" fontId="22" fillId="0" borderId="15" xfId="0" applyFont="1" applyBorder="1" applyAlignment="1">
      <alignment horizontal="center"/>
    </xf>
    <xf numFmtId="0" fontId="10" fillId="0" borderId="7" xfId="0" applyFont="1" applyBorder="1"/>
    <xf numFmtId="167" fontId="3" fillId="0" borderId="29" xfId="0" applyNumberFormat="1" applyFont="1" applyBorder="1"/>
    <xf numFmtId="167" fontId="3" fillId="0" borderId="29" xfId="0" applyNumberFormat="1" applyFont="1" applyBorder="1" applyAlignment="1">
      <alignment horizontal="center"/>
    </xf>
    <xf numFmtId="165" fontId="10" fillId="0" borderId="9" xfId="10" applyFont="1" applyFill="1" applyBorder="1" applyAlignment="1">
      <alignment vertical="center"/>
    </xf>
    <xf numFmtId="167" fontId="10" fillId="0" borderId="6" xfId="0" applyNumberFormat="1" applyFont="1" applyBorder="1" applyAlignment="1">
      <alignment horizontal="center" vertical="center"/>
    </xf>
    <xf numFmtId="0" fontId="17" fillId="2" borderId="18" xfId="0" applyFont="1" applyFill="1" applyBorder="1" applyAlignment="1">
      <alignment horizontal="center"/>
    </xf>
    <xf numFmtId="0" fontId="25" fillId="2" borderId="18" xfId="0" applyFont="1" applyFill="1" applyBorder="1" applyAlignment="1">
      <alignment horizontal="center" vertical="top" wrapText="1"/>
    </xf>
    <xf numFmtId="0" fontId="27" fillId="2" borderId="18" xfId="0" applyFont="1" applyFill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22" fillId="0" borderId="24" xfId="0" applyFont="1" applyBorder="1" applyAlignment="1">
      <alignment horizontal="center"/>
    </xf>
    <xf numFmtId="49" fontId="20" fillId="0" borderId="0" xfId="0" applyNumberFormat="1" applyFont="1" applyAlignment="1">
      <alignment horizontal="center"/>
    </xf>
    <xf numFmtId="0" fontId="36" fillId="0" borderId="1" xfId="0" applyFont="1" applyBorder="1" applyAlignment="1">
      <alignment horizontal="left" vertical="center" wrapText="1"/>
    </xf>
    <xf numFmtId="0" fontId="36" fillId="0" borderId="13" xfId="0" applyFont="1" applyBorder="1" applyAlignment="1">
      <alignment horizontal="left" vertical="center" wrapText="1"/>
    </xf>
    <xf numFmtId="167" fontId="0" fillId="0" borderId="2" xfId="0" applyNumberFormat="1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  <xf numFmtId="167" fontId="0" fillId="0" borderId="6" xfId="0" applyNumberFormat="1" applyBorder="1" applyAlignment="1">
      <alignment horizontal="center" vertical="center"/>
    </xf>
    <xf numFmtId="2" fontId="4" fillId="0" borderId="0" xfId="0" applyNumberFormat="1" applyFont="1"/>
    <xf numFmtId="0" fontId="3" fillId="0" borderId="3" xfId="0" applyFont="1" applyBorder="1" applyAlignment="1">
      <alignment vertical="center" wrapText="1"/>
    </xf>
    <xf numFmtId="0" fontId="3" fillId="0" borderId="3" xfId="0" applyFont="1" applyBorder="1" applyAlignment="1">
      <alignment wrapText="1"/>
    </xf>
    <xf numFmtId="0" fontId="10" fillId="0" borderId="24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0" fillId="0" borderId="30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6" xfId="0" applyFont="1" applyBorder="1" applyAlignment="1">
      <alignment vertical="center"/>
    </xf>
    <xf numFmtId="0" fontId="10" fillId="0" borderId="15" xfId="0" applyFont="1" applyBorder="1" applyAlignment="1">
      <alignment horizontal="center" vertical="center"/>
    </xf>
    <xf numFmtId="0" fontId="7" fillId="0" borderId="0" xfId="0" applyFont="1"/>
    <xf numFmtId="0" fontId="38" fillId="4" borderId="31" xfId="0" applyFont="1" applyFill="1" applyBorder="1" applyAlignment="1">
      <alignment horizontal="left" vertical="center"/>
    </xf>
    <xf numFmtId="0" fontId="38" fillId="4" borderId="31" xfId="0" applyFont="1" applyFill="1" applyBorder="1" applyAlignment="1">
      <alignment vertical="center"/>
    </xf>
    <xf numFmtId="165" fontId="2" fillId="4" borderId="2" xfId="0" applyNumberFormat="1" applyFont="1" applyFill="1" applyBorder="1" applyAlignment="1">
      <alignment vertical="center"/>
    </xf>
    <xf numFmtId="165" fontId="2" fillId="4" borderId="1" xfId="0" applyNumberFormat="1" applyFont="1" applyFill="1" applyBorder="1" applyAlignment="1">
      <alignment vertical="center"/>
    </xf>
    <xf numFmtId="167" fontId="53" fillId="4" borderId="20" xfId="0" applyNumberFormat="1" applyFont="1" applyFill="1" applyBorder="1" applyAlignment="1">
      <alignment horizontal="center" vertical="center"/>
    </xf>
    <xf numFmtId="167" fontId="53" fillId="4" borderId="32" xfId="0" applyNumberFormat="1" applyFont="1" applyFill="1" applyBorder="1" applyAlignment="1">
      <alignment horizontal="center" vertical="center"/>
    </xf>
    <xf numFmtId="165" fontId="7" fillId="0" borderId="1" xfId="10" applyFont="1" applyFill="1" applyBorder="1"/>
    <xf numFmtId="165" fontId="7" fillId="0" borderId="1" xfId="0" applyNumberFormat="1" applyFont="1" applyBorder="1"/>
    <xf numFmtId="165" fontId="7" fillId="0" borderId="1" xfId="0" applyNumberFormat="1" applyFont="1" applyBorder="1" applyAlignment="1">
      <alignment horizontal="center"/>
    </xf>
    <xf numFmtId="167" fontId="7" fillId="0" borderId="32" xfId="0" applyNumberFormat="1" applyFont="1" applyBorder="1" applyAlignment="1">
      <alignment horizont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37" fillId="4" borderId="31" xfId="0" applyFont="1" applyFill="1" applyBorder="1" applyAlignment="1">
      <alignment horizontal="left" vertical="center"/>
    </xf>
    <xf numFmtId="0" fontId="37" fillId="4" borderId="31" xfId="0" applyFont="1" applyFill="1" applyBorder="1" applyAlignment="1">
      <alignment vertical="center"/>
    </xf>
    <xf numFmtId="0" fontId="37" fillId="4" borderId="21" xfId="0" applyFont="1" applyFill="1" applyBorder="1" applyAlignment="1">
      <alignment horizontal="center" vertical="center"/>
    </xf>
    <xf numFmtId="165" fontId="2" fillId="4" borderId="1" xfId="10" applyFont="1" applyFill="1" applyBorder="1" applyAlignment="1">
      <alignment vertical="center"/>
    </xf>
    <xf numFmtId="165" fontId="2" fillId="4" borderId="1" xfId="0" applyNumberFormat="1" applyFont="1" applyFill="1" applyBorder="1"/>
    <xf numFmtId="165" fontId="5" fillId="4" borderId="25" xfId="0" applyNumberFormat="1" applyFont="1" applyFill="1" applyBorder="1" applyAlignment="1">
      <alignment vertical="center"/>
    </xf>
    <xf numFmtId="165" fontId="5" fillId="4" borderId="25" xfId="10" applyFont="1" applyFill="1" applyBorder="1" applyAlignment="1">
      <alignment vertical="center"/>
    </xf>
    <xf numFmtId="165" fontId="2" fillId="4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5" fontId="9" fillId="0" borderId="0" xfId="0" applyNumberFormat="1" applyFont="1"/>
    <xf numFmtId="165" fontId="8" fillId="0" borderId="0" xfId="0" applyNumberFormat="1" applyFont="1"/>
    <xf numFmtId="49" fontId="54" fillId="0" borderId="0" xfId="0" applyNumberFormat="1" applyFont="1" applyAlignment="1">
      <alignment horizontal="center" vertical="center"/>
    </xf>
    <xf numFmtId="0" fontId="55" fillId="0" borderId="0" xfId="0" applyFont="1" applyAlignment="1">
      <alignment wrapText="1"/>
    </xf>
    <xf numFmtId="0" fontId="2" fillId="0" borderId="31" xfId="0" applyFont="1" applyBorder="1"/>
    <xf numFmtId="165" fontId="56" fillId="0" borderId="3" xfId="10" applyFont="1" applyBorder="1"/>
    <xf numFmtId="165" fontId="56" fillId="0" borderId="11" xfId="10" applyFont="1" applyBorder="1"/>
    <xf numFmtId="49" fontId="54" fillId="0" borderId="0" xfId="0" applyNumberFormat="1" applyFont="1" applyAlignment="1">
      <alignment horizontal="center"/>
    </xf>
    <xf numFmtId="165" fontId="3" fillId="0" borderId="10" xfId="10" applyFont="1" applyFill="1" applyBorder="1" applyAlignment="1">
      <alignment horizontal="right"/>
    </xf>
    <xf numFmtId="165" fontId="3" fillId="0" borderId="16" xfId="10" applyFont="1" applyFill="1" applyBorder="1"/>
    <xf numFmtId="167" fontId="57" fillId="0" borderId="0" xfId="0" applyNumberFormat="1" applyFont="1"/>
    <xf numFmtId="167" fontId="58" fillId="0" borderId="0" xfId="0" applyNumberFormat="1" applyFont="1"/>
    <xf numFmtId="0" fontId="27" fillId="0" borderId="0" xfId="0" applyFont="1" applyAlignment="1">
      <alignment horizontal="center" vertical="center"/>
    </xf>
    <xf numFmtId="165" fontId="10" fillId="0" borderId="6" xfId="10" applyFont="1" applyFill="1" applyBorder="1" applyAlignment="1">
      <alignment vertical="center"/>
    </xf>
    <xf numFmtId="0" fontId="15" fillId="0" borderId="0" xfId="0" applyFont="1" applyAlignment="1">
      <alignment vertical="top"/>
    </xf>
    <xf numFmtId="0" fontId="3" fillId="0" borderId="0" xfId="0" applyFont="1" applyAlignment="1">
      <alignment vertical="center" wrapText="1"/>
    </xf>
    <xf numFmtId="165" fontId="3" fillId="0" borderId="0" xfId="10" applyFont="1" applyBorder="1" applyAlignment="1">
      <alignment vertical="center"/>
    </xf>
    <xf numFmtId="0" fontId="59" fillId="0" borderId="0" xfId="0" applyFont="1" applyAlignment="1">
      <alignment vertical="center"/>
    </xf>
    <xf numFmtId="165" fontId="11" fillId="0" borderId="1" xfId="10" applyFont="1" applyFill="1" applyBorder="1" applyAlignment="1">
      <alignment vertical="center"/>
    </xf>
    <xf numFmtId="165" fontId="11" fillId="0" borderId="32" xfId="10" applyFont="1" applyFill="1" applyBorder="1" applyAlignment="1">
      <alignment vertical="center"/>
    </xf>
    <xf numFmtId="0" fontId="25" fillId="0" borderId="0" xfId="0" applyFont="1" applyAlignment="1">
      <alignment vertical="center"/>
    </xf>
    <xf numFmtId="0" fontId="12" fillId="5" borderId="33" xfId="0" applyFont="1" applyFill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center"/>
    </xf>
    <xf numFmtId="0" fontId="12" fillId="5" borderId="34" xfId="0" applyFont="1" applyFill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49" fontId="61" fillId="0" borderId="0" xfId="0" applyNumberFormat="1" applyFont="1" applyAlignment="1">
      <alignment horizontal="center"/>
    </xf>
    <xf numFmtId="4" fontId="3" fillId="0" borderId="0" xfId="0" applyNumberFormat="1" applyFont="1"/>
    <xf numFmtId="4" fontId="11" fillId="0" borderId="0" xfId="0" applyNumberFormat="1" applyFont="1"/>
    <xf numFmtId="0" fontId="27" fillId="0" borderId="0" xfId="0" applyFont="1" applyAlignment="1">
      <alignment horizontal="center" vertical="top"/>
    </xf>
    <xf numFmtId="0" fontId="27" fillId="0" borderId="0" xfId="0" applyFont="1" applyAlignment="1">
      <alignment vertical="center"/>
    </xf>
    <xf numFmtId="0" fontId="38" fillId="4" borderId="35" xfId="0" applyFont="1" applyFill="1" applyBorder="1" applyAlignment="1">
      <alignment vertical="center"/>
    </xf>
    <xf numFmtId="0" fontId="38" fillId="4" borderId="36" xfId="0" applyFont="1" applyFill="1" applyBorder="1" applyAlignment="1">
      <alignment vertical="center"/>
    </xf>
    <xf numFmtId="165" fontId="38" fillId="4" borderId="2" xfId="0" applyNumberFormat="1" applyFont="1" applyFill="1" applyBorder="1" applyAlignment="1">
      <alignment vertical="center"/>
    </xf>
    <xf numFmtId="165" fontId="38" fillId="4" borderId="24" xfId="0" applyNumberFormat="1" applyFont="1" applyFill="1" applyBorder="1" applyAlignment="1">
      <alignment vertical="center"/>
    </xf>
    <xf numFmtId="165" fontId="38" fillId="4" borderId="24" xfId="0" applyNumberFormat="1" applyFont="1" applyFill="1" applyBorder="1" applyAlignment="1">
      <alignment horizontal="left" vertical="center"/>
    </xf>
    <xf numFmtId="0" fontId="37" fillId="3" borderId="37" xfId="0" applyFont="1" applyFill="1" applyBorder="1" applyAlignment="1">
      <alignment vertical="center"/>
    </xf>
    <xf numFmtId="165" fontId="5" fillId="3" borderId="7" xfId="10" applyFont="1" applyFill="1" applyBorder="1" applyAlignment="1">
      <alignment vertical="center"/>
    </xf>
    <xf numFmtId="167" fontId="62" fillId="3" borderId="38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65" fontId="2" fillId="0" borderId="1" xfId="8" applyFont="1" applyFill="1" applyBorder="1"/>
    <xf numFmtId="165" fontId="63" fillId="0" borderId="1" xfId="10" applyFont="1" applyFill="1" applyBorder="1"/>
    <xf numFmtId="165" fontId="63" fillId="0" borderId="1" xfId="0" applyNumberFormat="1" applyFont="1" applyBorder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2" fillId="0" borderId="0" xfId="0" applyFont="1"/>
    <xf numFmtId="0" fontId="30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165" fontId="2" fillId="0" borderId="0" xfId="0" applyNumberFormat="1" applyFont="1"/>
    <xf numFmtId="0" fontId="5" fillId="0" borderId="31" xfId="0" applyFont="1" applyBorder="1"/>
    <xf numFmtId="165" fontId="2" fillId="0" borderId="1" xfId="0" applyNumberFormat="1" applyFont="1" applyBorder="1"/>
    <xf numFmtId="167" fontId="2" fillId="0" borderId="32" xfId="0" applyNumberFormat="1" applyFont="1" applyBorder="1" applyAlignment="1">
      <alignment horizontal="center"/>
    </xf>
    <xf numFmtId="165" fontId="38" fillId="4" borderId="4" xfId="0" applyNumberFormat="1" applyFont="1" applyFill="1" applyBorder="1" applyAlignment="1">
      <alignment vertical="center"/>
    </xf>
    <xf numFmtId="0" fontId="42" fillId="6" borderId="37" xfId="0" applyFont="1" applyFill="1" applyBorder="1" applyAlignment="1">
      <alignment vertical="center"/>
    </xf>
    <xf numFmtId="165" fontId="42" fillId="6" borderId="15" xfId="0" applyNumberFormat="1" applyFont="1" applyFill="1" applyBorder="1" applyAlignment="1">
      <alignment vertical="center"/>
    </xf>
    <xf numFmtId="167" fontId="64" fillId="6" borderId="32" xfId="0" applyNumberFormat="1" applyFont="1" applyFill="1" applyBorder="1" applyAlignment="1">
      <alignment horizontal="center" vertical="center"/>
    </xf>
    <xf numFmtId="0" fontId="42" fillId="6" borderId="31" xfId="0" applyFont="1" applyFill="1" applyBorder="1" applyAlignment="1">
      <alignment vertical="center"/>
    </xf>
    <xf numFmtId="165" fontId="42" fillId="6" borderId="24" xfId="0" applyNumberFormat="1" applyFont="1" applyFill="1" applyBorder="1" applyAlignment="1">
      <alignment vertical="center"/>
    </xf>
    <xf numFmtId="0" fontId="42" fillId="6" borderId="31" xfId="0" applyFont="1" applyFill="1" applyBorder="1" applyAlignment="1">
      <alignment horizontal="left" vertical="center"/>
    </xf>
    <xf numFmtId="165" fontId="42" fillId="6" borderId="24" xfId="0" applyNumberFormat="1" applyFont="1" applyFill="1" applyBorder="1" applyAlignment="1">
      <alignment horizontal="left" vertical="center"/>
    </xf>
    <xf numFmtId="0" fontId="56" fillId="0" borderId="0" xfId="0" applyFont="1" applyAlignment="1">
      <alignment horizontal="left"/>
    </xf>
    <xf numFmtId="49" fontId="61" fillId="0" borderId="0" xfId="0" applyNumberFormat="1" applyFont="1" applyAlignment="1">
      <alignment horizontal="center" vertical="top"/>
    </xf>
    <xf numFmtId="0" fontId="4" fillId="0" borderId="18" xfId="0" applyFont="1" applyBorder="1"/>
    <xf numFmtId="165" fontId="3" fillId="7" borderId="15" xfId="10" applyFont="1" applyFill="1" applyBorder="1"/>
    <xf numFmtId="165" fontId="3" fillId="8" borderId="7" xfId="10" applyFont="1" applyFill="1" applyBorder="1"/>
    <xf numFmtId="165" fontId="3" fillId="8" borderId="9" xfId="10" applyFont="1" applyFill="1" applyBorder="1"/>
    <xf numFmtId="167" fontId="3" fillId="8" borderId="9" xfId="0" applyNumberFormat="1" applyFont="1" applyFill="1" applyBorder="1"/>
    <xf numFmtId="165" fontId="3" fillId="8" borderId="6" xfId="0" applyNumberFormat="1" applyFont="1" applyFill="1" applyBorder="1"/>
    <xf numFmtId="165" fontId="3" fillId="8" borderId="17" xfId="10" applyFont="1" applyFill="1" applyBorder="1"/>
    <xf numFmtId="4" fontId="3" fillId="0" borderId="16" xfId="0" applyNumberFormat="1" applyFont="1" applyBorder="1"/>
    <xf numFmtId="165" fontId="3" fillId="0" borderId="26" xfId="10" applyFont="1" applyFill="1" applyBorder="1"/>
    <xf numFmtId="0" fontId="11" fillId="0" borderId="39" xfId="0" applyFont="1" applyBorder="1" applyAlignment="1">
      <alignment horizontal="center" vertical="center"/>
    </xf>
    <xf numFmtId="165" fontId="11" fillId="0" borderId="5" xfId="10" applyFont="1" applyFill="1" applyBorder="1" applyAlignment="1">
      <alignment vertical="center"/>
    </xf>
    <xf numFmtId="165" fontId="11" fillId="0" borderId="40" xfId="10" applyFont="1" applyFill="1" applyBorder="1" applyAlignment="1">
      <alignment vertical="center"/>
    </xf>
    <xf numFmtId="43" fontId="23" fillId="0" borderId="0" xfId="0" applyNumberFormat="1" applyFont="1"/>
    <xf numFmtId="0" fontId="2" fillId="9" borderId="0" xfId="0" applyFont="1" applyFill="1"/>
    <xf numFmtId="0" fontId="3" fillId="0" borderId="11" xfId="0" applyFont="1" applyBorder="1"/>
    <xf numFmtId="0" fontId="3" fillId="0" borderId="13" xfId="0" applyFont="1" applyBorder="1"/>
    <xf numFmtId="0" fontId="3" fillId="0" borderId="16" xfId="0" applyFont="1" applyBorder="1"/>
    <xf numFmtId="0" fontId="3" fillId="0" borderId="11" xfId="0" applyFont="1" applyBorder="1" applyAlignment="1">
      <alignment wrapText="1"/>
    </xf>
    <xf numFmtId="165" fontId="63" fillId="9" borderId="1" xfId="0" applyNumberFormat="1" applyFont="1" applyFill="1" applyBorder="1"/>
    <xf numFmtId="165" fontId="3" fillId="8" borderId="6" xfId="10" applyFont="1" applyFill="1" applyBorder="1"/>
    <xf numFmtId="165" fontId="3" fillId="0" borderId="12" xfId="10" applyFont="1" applyFill="1" applyBorder="1"/>
    <xf numFmtId="43" fontId="2" fillId="0" borderId="0" xfId="0" applyNumberFormat="1" applyFont="1"/>
    <xf numFmtId="165" fontId="2" fillId="0" borderId="1" xfId="10" applyFont="1" applyBorder="1" applyAlignment="1" applyProtection="1">
      <alignment horizontal="right" vertical="center"/>
    </xf>
    <xf numFmtId="165" fontId="2" fillId="9" borderId="1" xfId="10" applyFont="1" applyFill="1" applyBorder="1" applyAlignment="1" applyProtection="1">
      <alignment horizontal="right" vertical="center"/>
    </xf>
    <xf numFmtId="165" fontId="2" fillId="0" borderId="1" xfId="10" applyFont="1" applyFill="1" applyBorder="1" applyAlignment="1" applyProtection="1">
      <alignment horizontal="right" vertical="center"/>
    </xf>
    <xf numFmtId="167" fontId="56" fillId="0" borderId="0" xfId="0" applyNumberFormat="1" applyFont="1"/>
    <xf numFmtId="165" fontId="2" fillId="0" borderId="2" xfId="10" applyFont="1" applyBorder="1" applyAlignment="1" applyProtection="1">
      <alignment horizontal="right" vertical="center"/>
    </xf>
    <xf numFmtId="165" fontId="63" fillId="0" borderId="2" xfId="10" applyFont="1" applyFill="1" applyBorder="1"/>
    <xf numFmtId="165" fontId="2" fillId="0" borderId="2" xfId="8" applyFont="1" applyFill="1" applyBorder="1"/>
    <xf numFmtId="165" fontId="2" fillId="9" borderId="2" xfId="10" applyFont="1" applyFill="1" applyBorder="1" applyAlignment="1" applyProtection="1">
      <alignment horizontal="right" vertical="center"/>
    </xf>
    <xf numFmtId="165" fontId="63" fillId="0" borderId="2" xfId="0" applyNumberFormat="1" applyFont="1" applyBorder="1"/>
    <xf numFmtId="165" fontId="2" fillId="8" borderId="2" xfId="0" applyNumberFormat="1" applyFont="1" applyFill="1" applyBorder="1"/>
    <xf numFmtId="0" fontId="5" fillId="4" borderId="7" xfId="0" applyFont="1" applyFill="1" applyBorder="1" applyAlignment="1">
      <alignment horizontal="center" vertical="center"/>
    </xf>
    <xf numFmtId="0" fontId="65" fillId="0" borderId="25" xfId="0" applyFont="1" applyBorder="1" applyAlignment="1">
      <alignment horizontal="center" vertical="center" wrapText="1"/>
    </xf>
    <xf numFmtId="0" fontId="5" fillId="8" borderId="25" xfId="0" applyFont="1" applyFill="1" applyBorder="1" applyAlignment="1">
      <alignment horizontal="center" vertical="center" wrapText="1"/>
    </xf>
    <xf numFmtId="0" fontId="66" fillId="10" borderId="22" xfId="0" applyFont="1" applyFill="1" applyBorder="1" applyAlignment="1">
      <alignment horizontal="center" vertical="center" wrapText="1"/>
    </xf>
    <xf numFmtId="0" fontId="38" fillId="4" borderId="19" xfId="0" applyFont="1" applyFill="1" applyBorder="1" applyAlignment="1">
      <alignment vertical="center"/>
    </xf>
    <xf numFmtId="165" fontId="63" fillId="10" borderId="20" xfId="0" applyNumberFormat="1" applyFont="1" applyFill="1" applyBorder="1"/>
    <xf numFmtId="165" fontId="7" fillId="0" borderId="2" xfId="10" applyFont="1" applyFill="1" applyBorder="1"/>
    <xf numFmtId="165" fontId="7" fillId="0" borderId="2" xfId="0" applyNumberFormat="1" applyFont="1" applyBorder="1"/>
    <xf numFmtId="167" fontId="7" fillId="0" borderId="20" xfId="0" applyNumberFormat="1" applyFont="1" applyBorder="1" applyAlignment="1">
      <alignment horizontal="center"/>
    </xf>
    <xf numFmtId="0" fontId="5" fillId="0" borderId="33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65" fillId="4" borderId="15" xfId="0" applyFont="1" applyFill="1" applyBorder="1" applyAlignment="1">
      <alignment horizontal="center" vertical="center"/>
    </xf>
    <xf numFmtId="167" fontId="64" fillId="6" borderId="22" xfId="0" applyNumberFormat="1" applyFont="1" applyFill="1" applyBorder="1" applyAlignment="1">
      <alignment horizontal="center" vertical="center"/>
    </xf>
    <xf numFmtId="43" fontId="3" fillId="0" borderId="0" xfId="0" applyNumberFormat="1" applyFont="1"/>
    <xf numFmtId="43" fontId="4" fillId="0" borderId="0" xfId="0" applyNumberFormat="1" applyFont="1"/>
    <xf numFmtId="165" fontId="2" fillId="0" borderId="0" xfId="10" applyFont="1"/>
    <xf numFmtId="0" fontId="5" fillId="0" borderId="0" xfId="0" applyFont="1" applyAlignment="1">
      <alignment horizontal="right" vertical="center"/>
    </xf>
    <xf numFmtId="165" fontId="63" fillId="0" borderId="2" xfId="10" applyFont="1" applyFill="1" applyBorder="1" applyAlignment="1">
      <alignment horizontal="right"/>
    </xf>
    <xf numFmtId="165" fontId="63" fillId="0" borderId="1" xfId="10" applyFont="1" applyFill="1" applyBorder="1" applyAlignment="1">
      <alignment horizontal="right"/>
    </xf>
    <xf numFmtId="165" fontId="5" fillId="0" borderId="6" xfId="0" applyNumberFormat="1" applyFont="1" applyBorder="1"/>
    <xf numFmtId="165" fontId="66" fillId="0" borderId="6" xfId="0" applyNumberFormat="1" applyFont="1" applyBorder="1" applyAlignment="1">
      <alignment horizontal="right"/>
    </xf>
    <xf numFmtId="0" fontId="2" fillId="0" borderId="0" xfId="0" applyFont="1" applyAlignment="1">
      <alignment horizontal="right"/>
    </xf>
    <xf numFmtId="0" fontId="3" fillId="0" borderId="0" xfId="0" applyFont="1" applyAlignment="1">
      <alignment wrapText="1"/>
    </xf>
    <xf numFmtId="43" fontId="3" fillId="0" borderId="0" xfId="0" applyNumberFormat="1" applyFont="1" applyAlignment="1">
      <alignment wrapText="1"/>
    </xf>
    <xf numFmtId="165" fontId="43" fillId="0" borderId="1" xfId="10" applyFont="1" applyFill="1" applyBorder="1"/>
    <xf numFmtId="165" fontId="5" fillId="11" borderId="1" xfId="10" applyFont="1" applyFill="1" applyBorder="1"/>
    <xf numFmtId="0" fontId="5" fillId="11" borderId="1" xfId="0" applyFont="1" applyFill="1" applyBorder="1" applyAlignment="1">
      <alignment horizontal="center"/>
    </xf>
    <xf numFmtId="165" fontId="45" fillId="11" borderId="1" xfId="10" applyFont="1" applyFill="1" applyBorder="1"/>
    <xf numFmtId="165" fontId="5" fillId="0" borderId="1" xfId="0" applyNumberFormat="1" applyFont="1" applyBorder="1"/>
    <xf numFmtId="165" fontId="3" fillId="0" borderId="23" xfId="10" applyFont="1" applyBorder="1" applyProtection="1">
      <protection locked="0"/>
    </xf>
    <xf numFmtId="165" fontId="3" fillId="0" borderId="1" xfId="10" applyFont="1" applyBorder="1" applyProtection="1">
      <protection locked="0"/>
    </xf>
    <xf numFmtId="165" fontId="3" fillId="0" borderId="5" xfId="10" applyFont="1" applyBorder="1" applyProtection="1">
      <protection locked="0"/>
    </xf>
    <xf numFmtId="165" fontId="4" fillId="0" borderId="1" xfId="10" applyFont="1" applyFill="1" applyBorder="1" applyProtection="1">
      <protection locked="0"/>
    </xf>
    <xf numFmtId="165" fontId="3" fillId="0" borderId="4" xfId="10" applyFont="1" applyFill="1" applyBorder="1" applyProtection="1">
      <protection locked="0"/>
    </xf>
    <xf numFmtId="165" fontId="3" fillId="0" borderId="1" xfId="10" applyFont="1" applyFill="1" applyBorder="1" applyProtection="1">
      <protection locked="0"/>
    </xf>
    <xf numFmtId="165" fontId="3" fillId="0" borderId="24" xfId="10" applyFont="1" applyFill="1" applyBorder="1" applyProtection="1">
      <protection locked="0"/>
    </xf>
    <xf numFmtId="165" fontId="3" fillId="0" borderId="3" xfId="10" applyFont="1" applyBorder="1" applyProtection="1">
      <protection locked="0"/>
    </xf>
    <xf numFmtId="165" fontId="3" fillId="0" borderId="2" xfId="10" applyFont="1" applyBorder="1" applyProtection="1">
      <protection locked="0"/>
    </xf>
    <xf numFmtId="165" fontId="3" fillId="0" borderId="10" xfId="10" applyFont="1" applyBorder="1" applyProtection="1">
      <protection locked="0"/>
    </xf>
    <xf numFmtId="165" fontId="4" fillId="0" borderId="10" xfId="10" applyFont="1" applyFill="1" applyBorder="1" applyProtection="1">
      <protection locked="0"/>
    </xf>
    <xf numFmtId="165" fontId="3" fillId="0" borderId="23" xfId="10" applyFont="1" applyFill="1" applyBorder="1" applyProtection="1">
      <protection locked="0"/>
    </xf>
    <xf numFmtId="165" fontId="3" fillId="0" borderId="10" xfId="10" applyFont="1" applyFill="1" applyBorder="1" applyProtection="1">
      <protection locked="0"/>
    </xf>
    <xf numFmtId="165" fontId="3" fillId="0" borderId="24" xfId="10" applyFont="1" applyBorder="1" applyProtection="1">
      <protection locked="0"/>
    </xf>
    <xf numFmtId="165" fontId="4" fillId="0" borderId="24" xfId="10" applyFont="1" applyFill="1" applyBorder="1" applyProtection="1">
      <protection locked="0"/>
    </xf>
    <xf numFmtId="165" fontId="3" fillId="0" borderId="4" xfId="10" applyFont="1" applyBorder="1" applyProtection="1">
      <protection locked="0"/>
    </xf>
    <xf numFmtId="165" fontId="3" fillId="0" borderId="3" xfId="10" applyFont="1" applyFill="1" applyBorder="1" applyProtection="1">
      <protection locked="0"/>
    </xf>
    <xf numFmtId="165" fontId="3" fillId="0" borderId="15" xfId="10" applyFont="1" applyBorder="1" applyProtection="1">
      <protection locked="0"/>
    </xf>
    <xf numFmtId="165" fontId="3" fillId="0" borderId="41" xfId="10" applyFont="1" applyBorder="1" applyProtection="1">
      <protection locked="0"/>
    </xf>
    <xf numFmtId="165" fontId="3" fillId="0" borderId="5" xfId="10" applyFont="1" applyFill="1" applyBorder="1" applyProtection="1">
      <protection locked="0"/>
    </xf>
    <xf numFmtId="165" fontId="3" fillId="0" borderId="10" xfId="10" applyFont="1" applyFill="1" applyBorder="1" applyAlignment="1" applyProtection="1">
      <alignment horizontal="right"/>
      <protection locked="0"/>
    </xf>
    <xf numFmtId="165" fontId="3" fillId="0" borderId="15" xfId="10" applyFont="1" applyFill="1" applyBorder="1" applyProtection="1">
      <protection locked="0"/>
    </xf>
    <xf numFmtId="49" fontId="61" fillId="0" borderId="0" xfId="0" applyNumberFormat="1" applyFont="1" applyAlignment="1" applyProtection="1">
      <alignment horizontal="center"/>
      <protection locked="0"/>
    </xf>
    <xf numFmtId="49" fontId="3" fillId="0" borderId="0" xfId="0" applyNumberFormat="1" applyFont="1" applyAlignment="1" applyProtection="1">
      <alignment horizontal="left"/>
      <protection locked="0"/>
    </xf>
    <xf numFmtId="49" fontId="32" fillId="0" borderId="0" xfId="0" applyNumberFormat="1" applyFont="1" applyAlignment="1" applyProtection="1">
      <alignment horizontal="center" vertical="center"/>
      <protection locked="0"/>
    </xf>
    <xf numFmtId="0" fontId="3" fillId="0" borderId="0" xfId="0" applyFont="1" applyProtection="1">
      <protection locked="0"/>
    </xf>
    <xf numFmtId="165" fontId="3" fillId="0" borderId="0" xfId="10" applyFont="1" applyFill="1" applyProtection="1">
      <protection locked="0"/>
    </xf>
    <xf numFmtId="165" fontId="4" fillId="0" borderId="0" xfId="10" applyFont="1" applyProtection="1">
      <protection locked="0"/>
    </xf>
    <xf numFmtId="165" fontId="3" fillId="0" borderId="0" xfId="0" applyNumberFormat="1" applyFont="1" applyProtection="1">
      <protection locked="0"/>
    </xf>
    <xf numFmtId="165" fontId="3" fillId="0" borderId="0" xfId="10" applyFont="1" applyFill="1" applyBorder="1" applyProtection="1">
      <protection locked="0"/>
    </xf>
    <xf numFmtId="165" fontId="4" fillId="0" borderId="0" xfId="0" applyNumberFormat="1" applyFont="1" applyProtection="1">
      <protection locked="0"/>
    </xf>
    <xf numFmtId="0" fontId="56" fillId="0" borderId="0" xfId="0" applyFont="1" applyAlignment="1" applyProtection="1">
      <alignment horizontal="left"/>
      <protection locked="0"/>
    </xf>
    <xf numFmtId="165" fontId="3" fillId="0" borderId="0" xfId="10" applyFont="1" applyBorder="1" applyProtection="1">
      <protection locked="0"/>
    </xf>
    <xf numFmtId="49" fontId="32" fillId="0" borderId="0" xfId="0" applyNumberFormat="1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0" fontId="3" fillId="0" borderId="0" xfId="0" quotePrefix="1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165" fontId="3" fillId="0" borderId="7" xfId="10" applyFont="1" applyBorder="1" applyProtection="1">
      <protection locked="0"/>
    </xf>
    <xf numFmtId="165" fontId="4" fillId="0" borderId="23" xfId="10" applyFont="1" applyFill="1" applyBorder="1" applyProtection="1">
      <protection locked="0"/>
    </xf>
    <xf numFmtId="165" fontId="3" fillId="0" borderId="26" xfId="10" applyFont="1" applyBorder="1" applyProtection="1">
      <protection locked="0"/>
    </xf>
    <xf numFmtId="165" fontId="4" fillId="0" borderId="0" xfId="10" applyFont="1" applyFill="1" applyProtection="1">
      <protection locked="0"/>
    </xf>
    <xf numFmtId="0" fontId="8" fillId="0" borderId="0" xfId="0" applyFont="1" applyProtection="1">
      <protection locked="0"/>
    </xf>
    <xf numFmtId="165" fontId="4" fillId="0" borderId="0" xfId="10" applyFont="1" applyFill="1" applyBorder="1" applyProtection="1">
      <protection locked="0"/>
    </xf>
    <xf numFmtId="49" fontId="67" fillId="0" borderId="0" xfId="0" applyNumberFormat="1" applyFont="1" applyAlignment="1" applyProtection="1">
      <alignment horizontal="center" vertical="center"/>
      <protection locked="0"/>
    </xf>
    <xf numFmtId="49" fontId="16" fillId="0" borderId="0" xfId="0" applyNumberFormat="1" applyFont="1" applyAlignment="1" applyProtection="1">
      <alignment horizontal="center"/>
      <protection locked="0"/>
    </xf>
    <xf numFmtId="165" fontId="3" fillId="0" borderId="0" xfId="10" applyFont="1" applyProtection="1">
      <protection locked="0"/>
    </xf>
    <xf numFmtId="165" fontId="4" fillId="0" borderId="5" xfId="10" applyFont="1" applyFill="1" applyBorder="1" applyProtection="1">
      <protection locked="0"/>
    </xf>
    <xf numFmtId="165" fontId="3" fillId="0" borderId="3" xfId="10" applyFont="1" applyFill="1" applyBorder="1" applyAlignment="1" applyProtection="1">
      <alignment horizontal="center"/>
      <protection locked="0"/>
    </xf>
    <xf numFmtId="165" fontId="3" fillId="9" borderId="0" xfId="0" applyNumberFormat="1" applyFont="1" applyFill="1" applyProtection="1">
      <protection locked="0"/>
    </xf>
    <xf numFmtId="165" fontId="8" fillId="0" borderId="0" xfId="10" applyFont="1" applyFill="1" applyProtection="1">
      <protection locked="0"/>
    </xf>
    <xf numFmtId="165" fontId="3" fillId="0" borderId="4" xfId="10" applyFont="1" applyBorder="1" applyAlignment="1" applyProtection="1">
      <alignment horizontal="right"/>
      <protection locked="0"/>
    </xf>
    <xf numFmtId="165" fontId="3" fillId="0" borderId="2" xfId="10" applyFont="1" applyFill="1" applyBorder="1" applyProtection="1">
      <protection locked="0"/>
    </xf>
    <xf numFmtId="165" fontId="4" fillId="0" borderId="10" xfId="10" applyFont="1" applyBorder="1" applyProtection="1">
      <protection locked="0"/>
    </xf>
    <xf numFmtId="165" fontId="3" fillId="0" borderId="10" xfId="10" applyFont="1" applyFill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left"/>
      <protection locked="0"/>
    </xf>
    <xf numFmtId="49" fontId="54" fillId="0" borderId="0" xfId="0" applyNumberFormat="1" applyFont="1" applyAlignment="1" applyProtection="1">
      <alignment horizontal="center"/>
      <protection locked="0"/>
    </xf>
    <xf numFmtId="165" fontId="8" fillId="0" borderId="0" xfId="10" applyFont="1" applyFill="1" applyBorder="1" applyAlignment="1" applyProtection="1">
      <alignment horizontal="right"/>
      <protection locked="0"/>
    </xf>
    <xf numFmtId="0" fontId="9" fillId="0" borderId="0" xfId="0" applyFont="1" applyProtection="1">
      <protection locked="0"/>
    </xf>
    <xf numFmtId="0" fontId="8" fillId="0" borderId="0" xfId="0" applyFont="1" applyAlignment="1" applyProtection="1">
      <alignment horizontal="right"/>
      <protection locked="0"/>
    </xf>
    <xf numFmtId="4" fontId="3" fillId="0" borderId="0" xfId="0" applyNumberFormat="1" applyFont="1" applyProtection="1">
      <protection locked="0"/>
    </xf>
    <xf numFmtId="165" fontId="21" fillId="0" borderId="0" xfId="10" applyFont="1" applyFill="1" applyProtection="1">
      <protection locked="0"/>
    </xf>
    <xf numFmtId="165" fontId="3" fillId="9" borderId="24" xfId="10" applyFont="1" applyFill="1" applyBorder="1" applyProtection="1">
      <protection locked="0"/>
    </xf>
    <xf numFmtId="165" fontId="3" fillId="0" borderId="41" xfId="10" applyFont="1" applyFill="1" applyBorder="1" applyProtection="1">
      <protection locked="0"/>
    </xf>
    <xf numFmtId="4" fontId="4" fillId="0" borderId="0" xfId="0" applyNumberFormat="1" applyFont="1" applyProtection="1">
      <protection locked="0"/>
    </xf>
    <xf numFmtId="165" fontId="3" fillId="0" borderId="6" xfId="10" applyFont="1" applyFill="1" applyBorder="1" applyProtection="1">
      <protection locked="0"/>
    </xf>
    <xf numFmtId="165" fontId="33" fillId="0" borderId="0" xfId="10" applyFont="1" applyFill="1" applyAlignment="1" applyProtection="1">
      <alignment horizontal="center"/>
      <protection locked="0"/>
    </xf>
    <xf numFmtId="165" fontId="3" fillId="9" borderId="5" xfId="10" applyFont="1" applyFill="1" applyBorder="1" applyProtection="1">
      <protection locked="0"/>
    </xf>
    <xf numFmtId="165" fontId="0" fillId="0" borderId="0" xfId="0" applyNumberFormat="1" applyAlignment="1" applyProtection="1">
      <alignment vertical="center"/>
      <protection locked="0"/>
    </xf>
    <xf numFmtId="165" fontId="56" fillId="0" borderId="10" xfId="10" applyFont="1" applyBorder="1" applyProtection="1">
      <protection locked="0"/>
    </xf>
    <xf numFmtId="165" fontId="66" fillId="12" borderId="6" xfId="0" applyNumberFormat="1" applyFont="1" applyFill="1" applyBorder="1" applyAlignment="1">
      <alignment horizontal="right"/>
    </xf>
    <xf numFmtId="0" fontId="2" fillId="13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43" fontId="2" fillId="0" borderId="1" xfId="0" applyNumberFormat="1" applyFont="1" applyBorder="1" applyAlignment="1">
      <alignment horizontal="right"/>
    </xf>
    <xf numFmtId="43" fontId="2" fillId="12" borderId="1" xfId="0" applyNumberFormat="1" applyFont="1" applyFill="1" applyBorder="1" applyAlignment="1">
      <alignment horizontal="right"/>
    </xf>
    <xf numFmtId="43" fontId="5" fillId="14" borderId="1" xfId="0" applyNumberFormat="1" applyFont="1" applyFill="1" applyBorder="1" applyAlignment="1">
      <alignment horizontal="right"/>
    </xf>
    <xf numFmtId="43" fontId="0" fillId="0" borderId="0" xfId="0" applyNumberFormat="1"/>
    <xf numFmtId="165" fontId="55" fillId="0" borderId="0" xfId="0" applyNumberFormat="1" applyFont="1"/>
    <xf numFmtId="0" fontId="32" fillId="0" borderId="0" xfId="0" applyFont="1" applyAlignment="1">
      <alignment wrapText="1"/>
    </xf>
    <xf numFmtId="49" fontId="68" fillId="0" borderId="0" xfId="0" applyNumberFormat="1" applyFont="1" applyAlignment="1">
      <alignment horizontal="right" vertical="center"/>
    </xf>
    <xf numFmtId="167" fontId="2" fillId="4" borderId="32" xfId="0" applyNumberFormat="1" applyFont="1" applyFill="1" applyBorder="1" applyAlignment="1">
      <alignment horizontal="center"/>
    </xf>
    <xf numFmtId="167" fontId="5" fillId="4" borderId="22" xfId="0" applyNumberFormat="1" applyFont="1" applyFill="1" applyBorder="1" applyAlignment="1">
      <alignment horizontal="center"/>
    </xf>
    <xf numFmtId="166" fontId="5" fillId="0" borderId="0" xfId="0" applyNumberFormat="1" applyFont="1" applyAlignment="1">
      <alignment horizontal="center"/>
    </xf>
    <xf numFmtId="168" fontId="4" fillId="0" borderId="0" xfId="6" applyNumberFormat="1" applyFont="1" applyBorder="1" applyAlignment="1"/>
    <xf numFmtId="165" fontId="10" fillId="0" borderId="11" xfId="10" applyFont="1" applyFill="1" applyBorder="1" applyAlignment="1">
      <alignment vertical="center"/>
    </xf>
    <xf numFmtId="43" fontId="55" fillId="0" borderId="0" xfId="0" applyNumberFormat="1" applyFont="1"/>
    <xf numFmtId="0" fontId="10" fillId="0" borderId="23" xfId="0" applyFont="1" applyBorder="1" applyAlignment="1">
      <alignment horizontal="center"/>
    </xf>
    <xf numFmtId="0" fontId="10" fillId="0" borderId="3" xfId="0" applyFont="1" applyBorder="1" applyAlignment="1">
      <alignment horizontal="left" vertical="center"/>
    </xf>
    <xf numFmtId="49" fontId="3" fillId="0" borderId="0" xfId="0" applyNumberFormat="1" applyFont="1" applyAlignment="1" applyProtection="1">
      <alignment wrapText="1"/>
      <protection locked="0"/>
    </xf>
    <xf numFmtId="0" fontId="11" fillId="0" borderId="37" xfId="0" applyFont="1" applyBorder="1" applyAlignment="1">
      <alignment horizontal="center" vertical="center"/>
    </xf>
    <xf numFmtId="165" fontId="11" fillId="0" borderId="7" xfId="10" applyFont="1" applyFill="1" applyBorder="1" applyAlignment="1">
      <alignment vertical="center"/>
    </xf>
    <xf numFmtId="165" fontId="11" fillId="0" borderId="38" xfId="10" applyFont="1" applyFill="1" applyBorder="1" applyAlignment="1">
      <alignment vertical="center"/>
    </xf>
    <xf numFmtId="167" fontId="3" fillId="7" borderId="17" xfId="0" applyNumberFormat="1" applyFont="1" applyFill="1" applyBorder="1"/>
    <xf numFmtId="0" fontId="3" fillId="0" borderId="18" xfId="0" applyFont="1" applyBorder="1"/>
    <xf numFmtId="165" fontId="3" fillId="9" borderId="23" xfId="10" applyFont="1" applyFill="1" applyBorder="1" applyProtection="1">
      <protection locked="0"/>
    </xf>
    <xf numFmtId="49" fontId="10" fillId="0" borderId="4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46" fillId="0" borderId="0" xfId="0" applyFont="1" applyAlignment="1">
      <alignment vertical="top" wrapText="1"/>
    </xf>
    <xf numFmtId="165" fontId="2" fillId="0" borderId="1" xfId="10" applyFont="1" applyBorder="1" applyAlignment="1">
      <alignment horizontal="right"/>
    </xf>
    <xf numFmtId="0" fontId="10" fillId="4" borderId="7" xfId="0" applyFont="1" applyFill="1" applyBorder="1" applyAlignment="1">
      <alignment horizontal="center" vertical="center"/>
    </xf>
    <xf numFmtId="0" fontId="69" fillId="0" borderId="25" xfId="0" applyFont="1" applyBorder="1" applyAlignment="1">
      <alignment horizontal="center" vertical="center" wrapText="1"/>
    </xf>
    <xf numFmtId="43" fontId="2" fillId="0" borderId="0" xfId="0" applyNumberFormat="1" applyFont="1" applyAlignment="1">
      <alignment horizontal="right"/>
    </xf>
    <xf numFmtId="165" fontId="70" fillId="0" borderId="0" xfId="0" applyNumberFormat="1" applyFont="1"/>
    <xf numFmtId="165" fontId="45" fillId="0" borderId="1" xfId="10" applyFont="1" applyFill="1" applyBorder="1"/>
    <xf numFmtId="165" fontId="5" fillId="0" borderId="1" xfId="10" applyFont="1" applyFill="1" applyBorder="1"/>
    <xf numFmtId="165" fontId="2" fillId="0" borderId="0" xfId="0" applyNumberFormat="1" applyFont="1" applyAlignment="1">
      <alignment horizontal="right"/>
    </xf>
    <xf numFmtId="49" fontId="3" fillId="0" borderId="0" xfId="0" applyNumberFormat="1" applyFont="1" applyProtection="1">
      <protection locked="0"/>
    </xf>
    <xf numFmtId="165" fontId="3" fillId="0" borderId="0" xfId="10" applyFont="1" applyAlignment="1">
      <alignment horizontal="right"/>
    </xf>
    <xf numFmtId="168" fontId="3" fillId="0" borderId="0" xfId="6" applyNumberFormat="1" applyFont="1" applyAlignment="1">
      <alignment horizontal="center"/>
    </xf>
    <xf numFmtId="167" fontId="3" fillId="0" borderId="13" xfId="0" applyNumberFormat="1" applyFont="1" applyBorder="1" applyAlignment="1">
      <alignment horizontal="center" vertical="center"/>
    </xf>
    <xf numFmtId="167" fontId="10" fillId="0" borderId="9" xfId="0" applyNumberFormat="1" applyFont="1" applyBorder="1" applyAlignment="1">
      <alignment horizontal="center" vertical="center"/>
    </xf>
    <xf numFmtId="165" fontId="10" fillId="0" borderId="12" xfId="10" applyFont="1" applyFill="1" applyBorder="1" applyAlignment="1">
      <alignment horizontal="center" vertical="center"/>
    </xf>
    <xf numFmtId="165" fontId="10" fillId="0" borderId="6" xfId="10" applyFont="1" applyFill="1" applyBorder="1" applyAlignment="1">
      <alignment horizontal="center" vertical="center"/>
    </xf>
    <xf numFmtId="165" fontId="56" fillId="0" borderId="0" xfId="10" applyFont="1" applyBorder="1"/>
    <xf numFmtId="0" fontId="71" fillId="0" borderId="0" xfId="0" applyFont="1" applyAlignment="1">
      <alignment vertical="center"/>
    </xf>
    <xf numFmtId="0" fontId="5" fillId="4" borderId="33" xfId="0" applyFont="1" applyFill="1" applyBorder="1" applyAlignment="1">
      <alignment vertical="center"/>
    </xf>
    <xf numFmtId="0" fontId="5" fillId="4" borderId="6" xfId="0" applyFont="1" applyFill="1" applyBorder="1" applyAlignment="1">
      <alignment horizontal="center" vertical="center"/>
    </xf>
    <xf numFmtId="0" fontId="65" fillId="4" borderId="26" xfId="0" applyFont="1" applyFill="1" applyBorder="1" applyAlignment="1">
      <alignment horizontal="center" vertical="center"/>
    </xf>
    <xf numFmtId="0" fontId="72" fillId="4" borderId="34" xfId="0" applyFont="1" applyFill="1" applyBorder="1" applyAlignment="1">
      <alignment horizontal="center" vertical="center"/>
    </xf>
    <xf numFmtId="2" fontId="3" fillId="0" borderId="11" xfId="0" applyNumberFormat="1" applyFont="1" applyBorder="1" applyAlignment="1">
      <alignment horizontal="center" vertical="center"/>
    </xf>
    <xf numFmtId="168" fontId="10" fillId="0" borderId="0" xfId="6" applyNumberFormat="1" applyFont="1" applyAlignment="1">
      <alignment horizontal="center"/>
    </xf>
    <xf numFmtId="0" fontId="11" fillId="0" borderId="0" xfId="0" applyFont="1"/>
    <xf numFmtId="0" fontId="2" fillId="0" borderId="0" xfId="0" applyFont="1" applyAlignment="1">
      <alignment horizontal="left" vertical="center"/>
    </xf>
    <xf numFmtId="165" fontId="3" fillId="0" borderId="0" xfId="10" applyFont="1" applyAlignment="1" applyProtection="1">
      <alignment horizontal="left"/>
      <protection locked="0"/>
    </xf>
    <xf numFmtId="0" fontId="10" fillId="0" borderId="30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167" fontId="3" fillId="0" borderId="1" xfId="0" applyNumberFormat="1" applyFont="1" applyBorder="1" applyAlignment="1">
      <alignment horizontal="center" vertical="center"/>
    </xf>
    <xf numFmtId="0" fontId="22" fillId="0" borderId="8" xfId="0" applyFont="1" applyBorder="1" applyAlignment="1">
      <alignment horizontal="center"/>
    </xf>
    <xf numFmtId="167" fontId="4" fillId="0" borderId="12" xfId="0" applyNumberFormat="1" applyFont="1" applyBorder="1"/>
    <xf numFmtId="165" fontId="3" fillId="7" borderId="7" xfId="10" applyFont="1" applyFill="1" applyBorder="1"/>
    <xf numFmtId="0" fontId="3" fillId="0" borderId="41" xfId="0" applyFont="1" applyBorder="1"/>
    <xf numFmtId="167" fontId="3" fillId="0" borderId="43" xfId="0" applyNumberFormat="1" applyFont="1" applyBorder="1"/>
    <xf numFmtId="0" fontId="10" fillId="0" borderId="25" xfId="0" applyFont="1" applyBorder="1" applyAlignment="1">
      <alignment vertical="center"/>
    </xf>
    <xf numFmtId="165" fontId="3" fillId="0" borderId="41" xfId="10" applyFont="1" applyFill="1" applyBorder="1" applyAlignment="1">
      <alignment vertical="center"/>
    </xf>
    <xf numFmtId="165" fontId="3" fillId="0" borderId="28" xfId="10" applyFont="1" applyBorder="1"/>
    <xf numFmtId="165" fontId="4" fillId="0" borderId="41" xfId="10" applyFont="1" applyBorder="1"/>
    <xf numFmtId="167" fontId="4" fillId="0" borderId="43" xfId="0" applyNumberFormat="1" applyFont="1" applyBorder="1"/>
    <xf numFmtId="165" fontId="3" fillId="0" borderId="41" xfId="10" applyFont="1" applyBorder="1"/>
    <xf numFmtId="165" fontId="3" fillId="0" borderId="25" xfId="10" applyFont="1" applyBorder="1" applyProtection="1">
      <protection locked="0"/>
    </xf>
    <xf numFmtId="166" fontId="3" fillId="7" borderId="30" xfId="10" applyNumberFormat="1" applyFont="1" applyFill="1" applyBorder="1"/>
    <xf numFmtId="166" fontId="3" fillId="7" borderId="17" xfId="0" applyNumberFormat="1" applyFont="1" applyFill="1" applyBorder="1"/>
    <xf numFmtId="166" fontId="3" fillId="7" borderId="15" xfId="10" applyNumberFormat="1" applyFont="1" applyFill="1" applyBorder="1"/>
    <xf numFmtId="0" fontId="3" fillId="15" borderId="30" xfId="0" applyFont="1" applyFill="1" applyBorder="1" applyAlignment="1">
      <alignment horizontal="center" vertical="center"/>
    </xf>
    <xf numFmtId="0" fontId="10" fillId="15" borderId="30" xfId="0" applyFont="1" applyFill="1" applyBorder="1"/>
    <xf numFmtId="165" fontId="10" fillId="15" borderId="7" xfId="10" applyFont="1" applyFill="1" applyBorder="1" applyAlignment="1">
      <alignment vertical="center"/>
    </xf>
    <xf numFmtId="165" fontId="10" fillId="15" borderId="12" xfId="10" applyFont="1" applyFill="1" applyBorder="1" applyAlignment="1">
      <alignment horizontal="center" vertical="center"/>
    </xf>
    <xf numFmtId="43" fontId="10" fillId="15" borderId="0" xfId="0" applyNumberFormat="1" applyFont="1" applyFill="1" applyAlignment="1">
      <alignment horizontal="left"/>
    </xf>
    <xf numFmtId="0" fontId="47" fillId="15" borderId="0" xfId="0" applyFont="1" applyFill="1" applyAlignment="1">
      <alignment horizontal="center"/>
    </xf>
    <xf numFmtId="165" fontId="55" fillId="0" borderId="1" xfId="10" applyFont="1" applyBorder="1" applyAlignment="1">
      <alignment horizontal="right"/>
    </xf>
    <xf numFmtId="0" fontId="73" fillId="0" borderId="0" xfId="0" applyFont="1"/>
    <xf numFmtId="0" fontId="73" fillId="0" borderId="0" xfId="0" applyFont="1" applyAlignment="1">
      <alignment horizontal="center"/>
    </xf>
    <xf numFmtId="0" fontId="73" fillId="0" borderId="0" xfId="0" applyFont="1" applyAlignment="1">
      <alignment horizontal="right"/>
    </xf>
    <xf numFmtId="43" fontId="73" fillId="0" borderId="0" xfId="0" applyNumberFormat="1" applyFont="1" applyAlignment="1">
      <alignment horizontal="right"/>
    </xf>
    <xf numFmtId="165" fontId="2" fillId="0" borderId="1" xfId="10" applyFont="1" applyFill="1" applyBorder="1" applyAlignment="1">
      <alignment horizontal="right"/>
    </xf>
    <xf numFmtId="43" fontId="2" fillId="0" borderId="1" xfId="0" applyNumberFormat="1" applyFont="1" applyBorder="1"/>
    <xf numFmtId="165" fontId="5" fillId="16" borderId="25" xfId="0" applyNumberFormat="1" applyFont="1" applyFill="1" applyBorder="1"/>
    <xf numFmtId="167" fontId="5" fillId="12" borderId="22" xfId="0" applyNumberFormat="1" applyFont="1" applyFill="1" applyBorder="1" applyAlignment="1">
      <alignment horizontal="center"/>
    </xf>
    <xf numFmtId="0" fontId="74" fillId="0" borderId="0" xfId="0" applyFont="1" applyAlignment="1">
      <alignment vertical="center"/>
    </xf>
    <xf numFmtId="165" fontId="3" fillId="9" borderId="10" xfId="10" applyFont="1" applyFill="1" applyBorder="1" applyProtection="1">
      <protection locked="0"/>
    </xf>
    <xf numFmtId="165" fontId="45" fillId="0" borderId="0" xfId="10" applyFont="1" applyFill="1" applyBorder="1"/>
    <xf numFmtId="165" fontId="0" fillId="0" borderId="0" xfId="10" applyFont="1" applyFill="1" applyBorder="1"/>
    <xf numFmtId="165" fontId="0" fillId="0" borderId="0" xfId="10" applyFont="1" applyFill="1" applyBorder="1" applyAlignment="1">
      <alignment horizontal="right"/>
    </xf>
    <xf numFmtId="165" fontId="0" fillId="0" borderId="0" xfId="10" applyFont="1" applyAlignment="1">
      <alignment horizontal="right"/>
    </xf>
    <xf numFmtId="2" fontId="3" fillId="0" borderId="3" xfId="0" applyNumberFormat="1" applyFont="1" applyBorder="1"/>
    <xf numFmtId="0" fontId="11" fillId="0" borderId="44" xfId="0" applyFont="1" applyBorder="1" applyAlignment="1">
      <alignment horizontal="center" vertical="center"/>
    </xf>
    <xf numFmtId="165" fontId="11" fillId="0" borderId="3" xfId="10" applyFont="1" applyFill="1" applyBorder="1" applyAlignment="1">
      <alignment vertical="center"/>
    </xf>
    <xf numFmtId="165" fontId="11" fillId="0" borderId="45" xfId="10" applyFont="1" applyFill="1" applyBorder="1" applyAlignment="1">
      <alignment vertical="center"/>
    </xf>
    <xf numFmtId="0" fontId="14" fillId="0" borderId="21" xfId="0" applyFont="1" applyBorder="1"/>
    <xf numFmtId="165" fontId="27" fillId="0" borderId="22" xfId="10" applyFont="1" applyBorder="1"/>
    <xf numFmtId="0" fontId="14" fillId="0" borderId="46" xfId="0" applyFont="1" applyBorder="1"/>
    <xf numFmtId="165" fontId="27" fillId="0" borderId="47" xfId="10" applyFont="1" applyBorder="1"/>
    <xf numFmtId="0" fontId="56" fillId="9" borderId="0" xfId="0" applyFont="1" applyFill="1" applyAlignment="1">
      <alignment horizontal="left"/>
    </xf>
    <xf numFmtId="165" fontId="3" fillId="9" borderId="0" xfId="10" applyFont="1" applyFill="1"/>
    <xf numFmtId="0" fontId="3" fillId="9" borderId="0" xfId="0" applyFont="1" applyFill="1"/>
    <xf numFmtId="0" fontId="4" fillId="9" borderId="0" xfId="0" applyFont="1" applyFill="1"/>
    <xf numFmtId="165" fontId="63" fillId="0" borderId="3" xfId="10" applyFont="1" applyFill="1" applyBorder="1" applyAlignment="1">
      <alignment horizontal="right"/>
    </xf>
    <xf numFmtId="165" fontId="2" fillId="0" borderId="48" xfId="10" applyFont="1" applyBorder="1" applyAlignment="1">
      <alignment horizontal="right"/>
    </xf>
    <xf numFmtId="43" fontId="2" fillId="0" borderId="4" xfId="0" applyNumberFormat="1" applyFont="1" applyBorder="1"/>
    <xf numFmtId="165" fontId="2" fillId="17" borderId="49" xfId="10" applyFont="1" applyFill="1" applyBorder="1" applyAlignment="1">
      <alignment horizontal="right"/>
    </xf>
    <xf numFmtId="165" fontId="55" fillId="17" borderId="50" xfId="10" applyFont="1" applyFill="1" applyBorder="1" applyAlignment="1">
      <alignment horizontal="right"/>
    </xf>
    <xf numFmtId="165" fontId="2" fillId="17" borderId="50" xfId="10" applyFont="1" applyFill="1" applyBorder="1" applyAlignment="1">
      <alignment horizontal="right"/>
    </xf>
    <xf numFmtId="43" fontId="2" fillId="17" borderId="50" xfId="0" applyNumberFormat="1" applyFont="1" applyFill="1" applyBorder="1"/>
    <xf numFmtId="165" fontId="2" fillId="0" borderId="4" xfId="10" applyFont="1" applyBorder="1"/>
    <xf numFmtId="165" fontId="55" fillId="0" borderId="4" xfId="10" applyFont="1" applyBorder="1"/>
    <xf numFmtId="165" fontId="2" fillId="0" borderId="51" xfId="10" applyFont="1" applyBorder="1"/>
    <xf numFmtId="43" fontId="2" fillId="0" borderId="15" xfId="0" applyNumberFormat="1" applyFont="1" applyBorder="1" applyAlignment="1">
      <alignment horizontal="right"/>
    </xf>
    <xf numFmtId="165" fontId="2" fillId="0" borderId="7" xfId="10" applyFont="1" applyBorder="1"/>
    <xf numFmtId="0" fontId="75" fillId="0" borderId="0" xfId="0" applyFont="1" applyAlignment="1" applyProtection="1">
      <alignment horizontal="left"/>
      <protection locked="0"/>
    </xf>
    <xf numFmtId="165" fontId="75" fillId="0" borderId="0" xfId="0" applyNumberFormat="1" applyFont="1" applyAlignment="1">
      <alignment horizontal="left"/>
    </xf>
    <xf numFmtId="165" fontId="75" fillId="0" borderId="0" xfId="10" applyFont="1" applyFill="1"/>
    <xf numFmtId="165" fontId="75" fillId="0" borderId="0" xfId="0" applyNumberFormat="1" applyFont="1" applyAlignment="1">
      <alignment horizontal="center"/>
    </xf>
    <xf numFmtId="0" fontId="75" fillId="0" borderId="0" xfId="0" applyFont="1" applyAlignment="1">
      <alignment horizontal="right"/>
    </xf>
    <xf numFmtId="0" fontId="75" fillId="0" borderId="0" xfId="0" applyFont="1" applyAlignment="1">
      <alignment horizontal="left"/>
    </xf>
    <xf numFmtId="165" fontId="56" fillId="0" borderId="0" xfId="0" applyNumberFormat="1" applyFont="1" applyAlignment="1">
      <alignment horizontal="left"/>
    </xf>
    <xf numFmtId="165" fontId="56" fillId="0" borderId="0" xfId="10" applyFont="1" applyFill="1" applyAlignment="1">
      <alignment horizontal="right"/>
    </xf>
    <xf numFmtId="165" fontId="3" fillId="9" borderId="4" xfId="10" applyFont="1" applyFill="1" applyBorder="1" applyProtection="1">
      <protection locked="0"/>
    </xf>
    <xf numFmtId="43" fontId="2" fillId="17" borderId="52" xfId="0" applyNumberFormat="1" applyFont="1" applyFill="1" applyBorder="1"/>
    <xf numFmtId="0" fontId="48" fillId="0" borderId="0" xfId="0" applyFont="1" applyAlignment="1">
      <alignment vertical="top" wrapText="1"/>
    </xf>
    <xf numFmtId="4" fontId="5" fillId="0" borderId="1" xfId="0" applyNumberFormat="1" applyFont="1" applyBorder="1"/>
    <xf numFmtId="43" fontId="5" fillId="0" borderId="1" xfId="0" applyNumberFormat="1" applyFont="1" applyBorder="1"/>
    <xf numFmtId="49" fontId="61" fillId="0" borderId="0" xfId="0" applyNumberFormat="1" applyFont="1" applyAlignment="1" applyProtection="1">
      <alignment horizontal="left"/>
      <protection locked="0"/>
    </xf>
    <xf numFmtId="49" fontId="54" fillId="0" borderId="53" xfId="0" applyNumberFormat="1" applyFont="1" applyBorder="1" applyAlignment="1" applyProtection="1">
      <alignment vertical="top"/>
      <protection locked="0"/>
    </xf>
    <xf numFmtId="49" fontId="54" fillId="0" borderId="0" xfId="0" applyNumberFormat="1" applyFont="1" applyAlignment="1" applyProtection="1">
      <alignment vertical="top"/>
      <protection locked="0"/>
    </xf>
    <xf numFmtId="0" fontId="75" fillId="0" borderId="0" xfId="0" applyFont="1"/>
    <xf numFmtId="0" fontId="10" fillId="0" borderId="1" xfId="0" applyFont="1" applyBorder="1" applyAlignment="1">
      <alignment horizontal="center"/>
    </xf>
    <xf numFmtId="0" fontId="18" fillId="0" borderId="12" xfId="0" applyFont="1" applyBorder="1"/>
    <xf numFmtId="0" fontId="10" fillId="0" borderId="1" xfId="0" applyFont="1" applyBorder="1" applyAlignment="1">
      <alignment horizontal="center" vertical="center"/>
    </xf>
    <xf numFmtId="0" fontId="4" fillId="9" borderId="0" xfId="0" applyFont="1" applyFill="1" applyAlignment="1">
      <alignment horizontal="center"/>
    </xf>
    <xf numFmtId="165" fontId="4" fillId="9" borderId="0" xfId="10" applyFont="1" applyFill="1"/>
    <xf numFmtId="0" fontId="5" fillId="9" borderId="0" xfId="0" applyFont="1" applyFill="1" applyAlignment="1">
      <alignment vertical="center"/>
    </xf>
    <xf numFmtId="0" fontId="7" fillId="9" borderId="0" xfId="0" applyFont="1" applyFill="1" applyAlignment="1">
      <alignment horizontal="center" vertical="center"/>
    </xf>
    <xf numFmtId="165" fontId="4" fillId="9" borderId="0" xfId="10" applyFont="1" applyFill="1" applyBorder="1"/>
    <xf numFmtId="0" fontId="23" fillId="9" borderId="0" xfId="0" applyFont="1" applyFill="1"/>
    <xf numFmtId="165" fontId="3" fillId="9" borderId="0" xfId="10" applyFont="1" applyFill="1" applyBorder="1"/>
    <xf numFmtId="165" fontId="4" fillId="9" borderId="0" xfId="0" applyNumberFormat="1" applyFont="1" applyFill="1"/>
    <xf numFmtId="0" fontId="10" fillId="0" borderId="53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65" fontId="3" fillId="0" borderId="0" xfId="10" applyFont="1" applyFill="1" applyBorder="1" applyAlignment="1">
      <alignment vertical="center"/>
    </xf>
    <xf numFmtId="165" fontId="10" fillId="0" borderId="0" xfId="1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23" fillId="0" borderId="5" xfId="0" applyFont="1" applyBorder="1" applyAlignment="1">
      <alignment vertical="center"/>
    </xf>
    <xf numFmtId="0" fontId="23" fillId="0" borderId="3" xfId="0" applyFont="1" applyBorder="1" applyAlignment="1">
      <alignment vertical="center"/>
    </xf>
    <xf numFmtId="0" fontId="23" fillId="0" borderId="2" xfId="0" applyFont="1" applyBorder="1" applyAlignment="1">
      <alignment vertical="center"/>
    </xf>
    <xf numFmtId="0" fontId="23" fillId="0" borderId="3" xfId="0" applyFont="1" applyBorder="1" applyAlignment="1">
      <alignment vertical="center" wrapText="1"/>
    </xf>
    <xf numFmtId="0" fontId="23" fillId="15" borderId="25" xfId="0" applyFont="1" applyFill="1" applyBorder="1" applyAlignment="1">
      <alignment horizontal="center" vertical="center" wrapText="1"/>
    </xf>
    <xf numFmtId="0" fontId="23" fillId="0" borderId="6" xfId="0" applyFont="1" applyBorder="1" applyAlignment="1">
      <alignment vertical="center"/>
    </xf>
    <xf numFmtId="0" fontId="23" fillId="0" borderId="3" xfId="0" applyFont="1" applyBorder="1" applyAlignment="1">
      <alignment horizontal="left" vertical="center"/>
    </xf>
    <xf numFmtId="165" fontId="3" fillId="9" borderId="3" xfId="10" applyFont="1" applyFill="1" applyBorder="1" applyAlignment="1">
      <alignment vertical="center"/>
    </xf>
    <xf numFmtId="165" fontId="3" fillId="9" borderId="4" xfId="10" applyFont="1" applyFill="1" applyBorder="1" applyAlignment="1">
      <alignment vertical="center"/>
    </xf>
    <xf numFmtId="165" fontId="3" fillId="9" borderId="24" xfId="10" applyFont="1" applyFill="1" applyBorder="1" applyAlignment="1">
      <alignment vertical="center"/>
    </xf>
    <xf numFmtId="165" fontId="3" fillId="9" borderId="23" xfId="10" applyFont="1" applyFill="1" applyBorder="1" applyAlignment="1">
      <alignment vertical="center"/>
    </xf>
    <xf numFmtId="165" fontId="3" fillId="9" borderId="1" xfId="10" applyFont="1" applyFill="1" applyBorder="1"/>
    <xf numFmtId="165" fontId="66" fillId="12" borderId="9" xfId="0" applyNumberFormat="1" applyFont="1" applyFill="1" applyBorder="1" applyAlignment="1">
      <alignment horizontal="right"/>
    </xf>
    <xf numFmtId="0" fontId="69" fillId="0" borderId="28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5" fontId="10" fillId="18" borderId="4" xfId="10" applyFont="1" applyFill="1" applyBorder="1" applyAlignment="1">
      <alignment vertical="center"/>
    </xf>
    <xf numFmtId="165" fontId="10" fillId="18" borderId="1" xfId="10" applyFont="1" applyFill="1" applyBorder="1" applyAlignment="1">
      <alignment vertical="center"/>
    </xf>
    <xf numFmtId="165" fontId="10" fillId="12" borderId="16" xfId="10" applyFont="1" applyFill="1" applyBorder="1" applyAlignment="1">
      <alignment vertical="center"/>
    </xf>
    <xf numFmtId="165" fontId="10" fillId="12" borderId="11" xfId="10" applyFont="1" applyFill="1" applyBorder="1" applyAlignment="1">
      <alignment vertical="center"/>
    </xf>
    <xf numFmtId="165" fontId="10" fillId="12" borderId="1" xfId="10" applyFont="1" applyFill="1" applyBorder="1" applyAlignment="1">
      <alignment vertical="center"/>
    </xf>
    <xf numFmtId="0" fontId="75" fillId="9" borderId="0" xfId="0" applyFont="1" applyFill="1"/>
    <xf numFmtId="165" fontId="3" fillId="9" borderId="1" xfId="10" applyFont="1" applyFill="1" applyBorder="1" applyProtection="1">
      <protection locked="0"/>
    </xf>
    <xf numFmtId="165" fontId="3" fillId="0" borderId="23" xfId="10" applyFont="1" applyBorder="1"/>
    <xf numFmtId="0" fontId="38" fillId="4" borderId="39" xfId="0" applyFont="1" applyFill="1" applyBorder="1" applyAlignment="1">
      <alignment vertical="center"/>
    </xf>
    <xf numFmtId="165" fontId="2" fillId="0" borderId="5" xfId="10" applyFont="1" applyBorder="1" applyAlignment="1" applyProtection="1">
      <alignment horizontal="right" vertical="center"/>
    </xf>
    <xf numFmtId="165" fontId="63" fillId="0" borderId="5" xfId="0" applyNumberFormat="1" applyFont="1" applyBorder="1" applyAlignment="1">
      <alignment horizontal="right"/>
    </xf>
    <xf numFmtId="0" fontId="2" fillId="0" borderId="5" xfId="0" applyFont="1" applyBorder="1"/>
    <xf numFmtId="0" fontId="38" fillId="4" borderId="5" xfId="0" applyFont="1" applyFill="1" applyBorder="1" applyAlignment="1">
      <alignment vertical="center"/>
    </xf>
    <xf numFmtId="165" fontId="63" fillId="0" borderId="5" xfId="10" applyFont="1" applyFill="1" applyBorder="1" applyAlignment="1">
      <alignment horizontal="right"/>
    </xf>
    <xf numFmtId="0" fontId="2" fillId="0" borderId="54" xfId="0" applyFont="1" applyBorder="1"/>
    <xf numFmtId="0" fontId="76" fillId="12" borderId="55" xfId="0" applyFont="1" applyFill="1" applyBorder="1"/>
    <xf numFmtId="165" fontId="3" fillId="0" borderId="14" xfId="10" applyFont="1" applyFill="1" applyBorder="1" applyAlignment="1">
      <alignment vertical="center"/>
    </xf>
    <xf numFmtId="165" fontId="3" fillId="0" borderId="11" xfId="10" applyFont="1" applyFill="1" applyBorder="1" applyAlignment="1">
      <alignment vertical="center"/>
    </xf>
    <xf numFmtId="165" fontId="10" fillId="12" borderId="23" xfId="10" applyFont="1" applyFill="1" applyBorder="1" applyAlignment="1">
      <alignment vertical="center"/>
    </xf>
    <xf numFmtId="49" fontId="77" fillId="0" borderId="53" xfId="0" applyNumberFormat="1" applyFont="1" applyBorder="1" applyAlignment="1" applyProtection="1">
      <alignment vertical="top"/>
      <protection locked="0"/>
    </xf>
    <xf numFmtId="0" fontId="78" fillId="0" borderId="0" xfId="0" applyFont="1" applyAlignment="1" applyProtection="1">
      <alignment horizontal="left"/>
      <protection locked="0"/>
    </xf>
    <xf numFmtId="165" fontId="3" fillId="9" borderId="1" xfId="10" applyFont="1" applyFill="1" applyBorder="1" applyAlignment="1">
      <alignment vertical="center"/>
    </xf>
    <xf numFmtId="165" fontId="3" fillId="9" borderId="2" xfId="10" applyFont="1" applyFill="1" applyBorder="1" applyAlignment="1">
      <alignment horizontal="center" vertical="center"/>
    </xf>
    <xf numFmtId="165" fontId="3" fillId="9" borderId="4" xfId="10" applyFont="1" applyFill="1" applyBorder="1"/>
    <xf numFmtId="165" fontId="3" fillId="9" borderId="3" xfId="10" applyFont="1" applyFill="1" applyBorder="1" applyProtection="1">
      <protection locked="0"/>
    </xf>
    <xf numFmtId="165" fontId="3" fillId="9" borderId="2" xfId="10" applyFont="1" applyFill="1" applyBorder="1" applyProtection="1">
      <protection locked="0"/>
    </xf>
    <xf numFmtId="165" fontId="3" fillId="9" borderId="2" xfId="10" applyFont="1" applyFill="1" applyBorder="1"/>
    <xf numFmtId="165" fontId="3" fillId="9" borderId="41" xfId="10" applyFont="1" applyFill="1" applyBorder="1" applyProtection="1">
      <protection locked="0"/>
    </xf>
    <xf numFmtId="165" fontId="3" fillId="9" borderId="26" xfId="10" applyFont="1" applyFill="1" applyBorder="1" applyProtection="1">
      <protection locked="0"/>
    </xf>
    <xf numFmtId="165" fontId="3" fillId="9" borderId="15" xfId="10" applyFont="1" applyFill="1" applyBorder="1" applyProtection="1">
      <protection locked="0"/>
    </xf>
    <xf numFmtId="165" fontId="3" fillId="9" borderId="0" xfId="10" applyFont="1" applyFill="1" applyProtection="1">
      <protection locked="0"/>
    </xf>
    <xf numFmtId="165" fontId="4" fillId="9" borderId="0" xfId="10" applyFont="1" applyFill="1" applyProtection="1">
      <protection locked="0"/>
    </xf>
    <xf numFmtId="165" fontId="3" fillId="0" borderId="11" xfId="10" applyFont="1" applyBorder="1" applyProtection="1">
      <protection locked="0"/>
    </xf>
    <xf numFmtId="165" fontId="10" fillId="18" borderId="5" xfId="10" applyFont="1" applyFill="1" applyBorder="1" applyAlignment="1">
      <alignment vertical="center"/>
    </xf>
    <xf numFmtId="165" fontId="3" fillId="17" borderId="7" xfId="10" applyFont="1" applyFill="1" applyBorder="1" applyAlignment="1">
      <alignment vertical="center"/>
    </xf>
    <xf numFmtId="165" fontId="3" fillId="17" borderId="6" xfId="10" applyFont="1" applyFill="1" applyBorder="1" applyAlignment="1">
      <alignment vertical="center"/>
    </xf>
    <xf numFmtId="165" fontId="10" fillId="17" borderId="6" xfId="10" applyFont="1" applyFill="1" applyBorder="1" applyAlignment="1">
      <alignment vertical="center"/>
    </xf>
    <xf numFmtId="167" fontId="10" fillId="17" borderId="6" xfId="0" applyNumberFormat="1" applyFont="1" applyFill="1" applyBorder="1" applyAlignment="1">
      <alignment horizontal="center" vertical="center"/>
    </xf>
    <xf numFmtId="165" fontId="10" fillId="17" borderId="7" xfId="10" applyFont="1" applyFill="1" applyBorder="1" applyAlignment="1">
      <alignment horizontal="center" vertical="center"/>
    </xf>
    <xf numFmtId="0" fontId="23" fillId="17" borderId="48" xfId="0" applyFont="1" applyFill="1" applyBorder="1" applyAlignment="1">
      <alignment horizontal="center" vertical="center"/>
    </xf>
    <xf numFmtId="165" fontId="3" fillId="9" borderId="3" xfId="10" applyFont="1" applyFill="1" applyBorder="1" applyAlignment="1">
      <alignment horizontal="center" vertical="center"/>
    </xf>
    <xf numFmtId="0" fontId="3" fillId="9" borderId="2" xfId="0" applyFont="1" applyFill="1" applyBorder="1" applyAlignment="1">
      <alignment horizontal="center" vertical="center"/>
    </xf>
    <xf numFmtId="165" fontId="3" fillId="9" borderId="26" xfId="10" applyFont="1" applyFill="1" applyBorder="1"/>
    <xf numFmtId="165" fontId="9" fillId="9" borderId="0" xfId="0" applyNumberFormat="1" applyFont="1" applyFill="1"/>
    <xf numFmtId="0" fontId="3" fillId="9" borderId="24" xfId="0" applyFont="1" applyFill="1" applyBorder="1" applyAlignment="1">
      <alignment horizontal="center" vertical="center"/>
    </xf>
    <xf numFmtId="165" fontId="3" fillId="9" borderId="4" xfId="10" applyFont="1" applyFill="1" applyBorder="1" applyAlignment="1" applyProtection="1">
      <alignment horizontal="right"/>
      <protection locked="0"/>
    </xf>
    <xf numFmtId="165" fontId="4" fillId="9" borderId="1" xfId="10" applyFont="1" applyFill="1" applyBorder="1" applyProtection="1">
      <protection locked="0"/>
    </xf>
    <xf numFmtId="0" fontId="3" fillId="9" borderId="10" xfId="0" applyFont="1" applyFill="1" applyBorder="1" applyAlignment="1">
      <alignment horizontal="center" vertical="center"/>
    </xf>
    <xf numFmtId="165" fontId="3" fillId="9" borderId="6" xfId="10" applyFont="1" applyFill="1" applyBorder="1" applyProtection="1">
      <protection locked="0"/>
    </xf>
    <xf numFmtId="0" fontId="4" fillId="9" borderId="0" xfId="0" applyFont="1" applyFill="1" applyProtection="1">
      <protection locked="0"/>
    </xf>
    <xf numFmtId="165" fontId="4" fillId="9" borderId="0" xfId="0" applyNumberFormat="1" applyFont="1" applyFill="1" applyProtection="1">
      <protection locked="0"/>
    </xf>
    <xf numFmtId="0" fontId="3" fillId="9" borderId="3" xfId="0" applyFont="1" applyFill="1" applyBorder="1" applyAlignment="1">
      <alignment horizontal="center" vertical="center"/>
    </xf>
    <xf numFmtId="165" fontId="3" fillId="9" borderId="7" xfId="10" applyFont="1" applyFill="1" applyBorder="1" applyProtection="1">
      <protection locked="0"/>
    </xf>
    <xf numFmtId="165" fontId="3" fillId="9" borderId="24" xfId="10" applyFont="1" applyFill="1" applyBorder="1"/>
    <xf numFmtId="165" fontId="4" fillId="9" borderId="15" xfId="10" applyFont="1" applyFill="1" applyBorder="1" applyProtection="1">
      <protection locked="0"/>
    </xf>
    <xf numFmtId="43" fontId="5" fillId="0" borderId="56" xfId="0" applyNumberFormat="1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17" borderId="57" xfId="0" applyFont="1" applyFill="1" applyBorder="1"/>
    <xf numFmtId="165" fontId="63" fillId="9" borderId="1" xfId="10" applyFont="1" applyFill="1" applyBorder="1" applyAlignment="1">
      <alignment horizontal="right"/>
    </xf>
    <xf numFmtId="165" fontId="63" fillId="0" borderId="5" xfId="0" applyNumberFormat="1" applyFont="1" applyBorder="1"/>
    <xf numFmtId="165" fontId="2" fillId="9" borderId="5" xfId="10" applyFont="1" applyFill="1" applyBorder="1" applyAlignment="1" applyProtection="1">
      <alignment horizontal="right" vertical="center"/>
    </xf>
    <xf numFmtId="165" fontId="2" fillId="0" borderId="5" xfId="8" applyFont="1" applyFill="1" applyBorder="1"/>
    <xf numFmtId="165" fontId="66" fillId="0" borderId="6" xfId="0" applyNumberFormat="1" applyFont="1" applyBorder="1"/>
    <xf numFmtId="165" fontId="5" fillId="9" borderId="6" xfId="0" applyNumberFormat="1" applyFont="1" applyFill="1" applyBorder="1"/>
    <xf numFmtId="165" fontId="79" fillId="8" borderId="6" xfId="0" applyNumberFormat="1" applyFont="1" applyFill="1" applyBorder="1"/>
    <xf numFmtId="165" fontId="79" fillId="10" borderId="34" xfId="0" applyNumberFormat="1" applyFont="1" applyFill="1" applyBorder="1"/>
    <xf numFmtId="165" fontId="10" fillId="9" borderId="12" xfId="10" applyFont="1" applyFill="1" applyBorder="1" applyAlignment="1">
      <alignment horizontal="center" vertical="center"/>
    </xf>
    <xf numFmtId="165" fontId="80" fillId="0" borderId="0" xfId="10" applyFont="1" applyFill="1"/>
    <xf numFmtId="0" fontId="80" fillId="0" borderId="0" xfId="0" applyFont="1"/>
    <xf numFmtId="49" fontId="77" fillId="0" borderId="0" xfId="0" applyNumberFormat="1" applyFont="1" applyAlignment="1" applyProtection="1">
      <alignment vertical="center"/>
      <protection locked="0"/>
    </xf>
    <xf numFmtId="10" fontId="10" fillId="15" borderId="7" xfId="6" applyNumberFormat="1" applyFont="1" applyFill="1" applyBorder="1" applyAlignment="1">
      <alignment horizontal="center" vertical="center"/>
    </xf>
    <xf numFmtId="10" fontId="10" fillId="15" borderId="0" xfId="6" applyNumberFormat="1" applyFont="1" applyFill="1" applyAlignment="1">
      <alignment horizontal="center"/>
    </xf>
    <xf numFmtId="10" fontId="10" fillId="0" borderId="11" xfId="0" applyNumberFormat="1" applyFont="1" applyBorder="1" applyAlignment="1">
      <alignment horizontal="center" vertical="center"/>
    </xf>
    <xf numFmtId="49" fontId="77" fillId="0" borderId="0" xfId="0" applyNumberFormat="1" applyFont="1" applyAlignment="1" applyProtection="1">
      <alignment horizontal="center" vertical="center"/>
      <protection locked="0"/>
    </xf>
    <xf numFmtId="43" fontId="3" fillId="0" borderId="4" xfId="11" applyFont="1" applyBorder="1" applyAlignment="1" applyProtection="1">
      <alignment horizontal="right"/>
      <protection locked="0"/>
    </xf>
    <xf numFmtId="0" fontId="0" fillId="0" borderId="16" xfId="0" applyBorder="1"/>
    <xf numFmtId="0" fontId="0" fillId="0" borderId="11" xfId="0" applyBorder="1"/>
    <xf numFmtId="0" fontId="0" fillId="0" borderId="3" xfId="0" applyBorder="1"/>
    <xf numFmtId="0" fontId="0" fillId="0" borderId="2" xfId="0" applyBorder="1"/>
    <xf numFmtId="0" fontId="2" fillId="0" borderId="19" xfId="0" applyFont="1" applyBorder="1"/>
    <xf numFmtId="0" fontId="3" fillId="0" borderId="0" xfId="0" applyFont="1" applyAlignment="1">
      <alignment vertical="top" wrapText="1"/>
    </xf>
    <xf numFmtId="165" fontId="3" fillId="7" borderId="17" xfId="10" applyFont="1" applyFill="1" applyBorder="1"/>
    <xf numFmtId="166" fontId="3" fillId="7" borderId="30" xfId="0" applyNumberFormat="1" applyFont="1" applyFill="1" applyBorder="1"/>
    <xf numFmtId="165" fontId="3" fillId="7" borderId="6" xfId="10" applyFont="1" applyFill="1" applyBorder="1"/>
    <xf numFmtId="165" fontId="3" fillId="9" borderId="8" xfId="10" applyFont="1" applyFill="1" applyBorder="1" applyProtection="1">
      <protection locked="0"/>
    </xf>
    <xf numFmtId="165" fontId="3" fillId="9" borderId="1" xfId="10" applyFont="1" applyFill="1" applyBorder="1" applyAlignment="1">
      <alignment horizontal="center"/>
    </xf>
    <xf numFmtId="0" fontId="10" fillId="0" borderId="10" xfId="0" applyFont="1" applyBorder="1"/>
    <xf numFmtId="165" fontId="56" fillId="0" borderId="10" xfId="10" applyFont="1" applyFill="1" applyBorder="1" applyProtection="1">
      <protection locked="0"/>
    </xf>
    <xf numFmtId="165" fontId="3" fillId="0" borderId="11" xfId="10" applyFont="1" applyFill="1" applyBorder="1"/>
    <xf numFmtId="0" fontId="10" fillId="0" borderId="0" xfId="0" applyFont="1"/>
    <xf numFmtId="4" fontId="0" fillId="0" borderId="11" xfId="0" applyNumberFormat="1" applyBorder="1"/>
    <xf numFmtId="49" fontId="54" fillId="0" borderId="10" xfId="0" applyNumberFormat="1" applyFont="1" applyBorder="1" applyAlignment="1">
      <alignment vertical="center"/>
    </xf>
    <xf numFmtId="0" fontId="3" fillId="0" borderId="0" xfId="0" applyFont="1" applyAlignment="1">
      <alignment horizontal="left" wrapText="1"/>
    </xf>
    <xf numFmtId="165" fontId="18" fillId="0" borderId="18" xfId="10" applyFont="1" applyBorder="1"/>
    <xf numFmtId="165" fontId="3" fillId="0" borderId="14" xfId="10" applyFont="1" applyBorder="1"/>
    <xf numFmtId="165" fontId="3" fillId="0" borderId="18" xfId="10" applyFont="1" applyBorder="1"/>
    <xf numFmtId="165" fontId="18" fillId="0" borderId="13" xfId="10" applyFont="1" applyBorder="1"/>
    <xf numFmtId="165" fontId="18" fillId="0" borderId="14" xfId="10" applyFont="1" applyBorder="1"/>
    <xf numFmtId="0" fontId="3" fillId="0" borderId="11" xfId="0" applyFont="1" applyBorder="1" applyAlignment="1">
      <alignment vertical="center"/>
    </xf>
    <xf numFmtId="0" fontId="3" fillId="0" borderId="10" xfId="0" applyFont="1" applyBorder="1" applyAlignment="1">
      <alignment wrapText="1"/>
    </xf>
    <xf numFmtId="49" fontId="54" fillId="0" borderId="10" xfId="0" applyNumberFormat="1" applyFont="1" applyBorder="1"/>
    <xf numFmtId="0" fontId="3" fillId="0" borderId="10" xfId="0" applyFont="1" applyBorder="1"/>
    <xf numFmtId="49" fontId="80" fillId="0" borderId="0" xfId="0" applyNumberFormat="1" applyFont="1" applyAlignment="1" applyProtection="1">
      <alignment vertical="center"/>
      <protection locked="0"/>
    </xf>
    <xf numFmtId="0" fontId="80" fillId="0" borderId="0" xfId="0" applyFont="1" applyAlignment="1">
      <alignment horizontal="left"/>
    </xf>
    <xf numFmtId="49" fontId="82" fillId="0" borderId="0" xfId="0" applyNumberFormat="1" applyFont="1" applyAlignment="1" applyProtection="1">
      <alignment vertical="center"/>
      <protection locked="0"/>
    </xf>
    <xf numFmtId="0" fontId="55" fillId="0" borderId="0" xfId="0" applyFont="1"/>
    <xf numFmtId="0" fontId="5" fillId="15" borderId="31" xfId="0" applyFont="1" applyFill="1" applyBorder="1"/>
    <xf numFmtId="165" fontId="5" fillId="15" borderId="1" xfId="0" applyNumberFormat="1" applyFont="1" applyFill="1" applyBorder="1"/>
    <xf numFmtId="167" fontId="2" fillId="15" borderId="32" xfId="0" applyNumberFormat="1" applyFont="1" applyFill="1" applyBorder="1" applyAlignment="1">
      <alignment horizontal="center"/>
    </xf>
    <xf numFmtId="43" fontId="3" fillId="0" borderId="0" xfId="0" applyNumberFormat="1" applyFont="1" applyAlignment="1" applyProtection="1">
      <alignment horizontal="left"/>
      <protection locked="0"/>
    </xf>
    <xf numFmtId="4" fontId="0" fillId="0" borderId="5" xfId="0" applyNumberFormat="1" applyBorder="1"/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5" fillId="9" borderId="1" xfId="0" applyFont="1" applyFill="1" applyBorder="1" applyAlignment="1">
      <alignment horizontal="center"/>
    </xf>
    <xf numFmtId="165" fontId="5" fillId="9" borderId="1" xfId="10" applyFont="1" applyFill="1" applyBorder="1"/>
    <xf numFmtId="165" fontId="2" fillId="0" borderId="1" xfId="10" applyFont="1" applyFill="1" applyBorder="1"/>
    <xf numFmtId="165" fontId="2" fillId="9" borderId="1" xfId="10" applyFont="1" applyFill="1" applyBorder="1"/>
    <xf numFmtId="165" fontId="3" fillId="0" borderId="67" xfId="10" applyFont="1" applyFill="1" applyBorder="1" applyProtection="1">
      <protection locked="0"/>
    </xf>
    <xf numFmtId="165" fontId="3" fillId="0" borderId="67" xfId="10" applyFont="1" applyBorder="1" applyProtection="1">
      <protection locked="0"/>
    </xf>
    <xf numFmtId="165" fontId="3" fillId="0" borderId="68" xfId="10" applyFont="1" applyBorder="1" applyProtection="1">
      <protection locked="0"/>
    </xf>
    <xf numFmtId="165" fontId="3" fillId="0" borderId="69" xfId="10" applyFont="1" applyBorder="1" applyProtection="1">
      <protection locked="0"/>
    </xf>
    <xf numFmtId="165" fontId="18" fillId="0" borderId="0" xfId="10" applyFont="1" applyBorder="1"/>
    <xf numFmtId="165" fontId="3" fillId="5" borderId="4" xfId="10" applyFont="1" applyFill="1" applyBorder="1" applyAlignment="1">
      <alignment vertical="center"/>
    </xf>
    <xf numFmtId="165" fontId="3" fillId="5" borderId="1" xfId="10" applyFont="1" applyFill="1" applyBorder="1" applyAlignment="1">
      <alignment vertical="center"/>
    </xf>
    <xf numFmtId="165" fontId="10" fillId="5" borderId="1" xfId="10" applyFont="1" applyFill="1" applyBorder="1" applyAlignment="1">
      <alignment vertical="center"/>
    </xf>
    <xf numFmtId="165" fontId="3" fillId="5" borderId="12" xfId="10" applyFont="1" applyFill="1" applyBorder="1" applyAlignment="1">
      <alignment vertical="center"/>
    </xf>
    <xf numFmtId="165" fontId="3" fillId="5" borderId="2" xfId="10" applyFont="1" applyFill="1" applyBorder="1" applyAlignment="1">
      <alignment vertical="center"/>
    </xf>
    <xf numFmtId="165" fontId="3" fillId="5" borderId="23" xfId="10" applyFont="1" applyFill="1" applyBorder="1" applyAlignment="1">
      <alignment vertical="center"/>
    </xf>
    <xf numFmtId="165" fontId="3" fillId="5" borderId="25" xfId="10" applyFont="1" applyFill="1" applyBorder="1" applyAlignment="1">
      <alignment vertical="center"/>
    </xf>
    <xf numFmtId="167" fontId="3" fillId="0" borderId="5" xfId="0" applyNumberFormat="1" applyFont="1" applyBorder="1"/>
    <xf numFmtId="167" fontId="3" fillId="0" borderId="3" xfId="0" applyNumberFormat="1" applyFont="1" applyBorder="1"/>
    <xf numFmtId="167" fontId="3" fillId="0" borderId="2" xfId="0" applyNumberFormat="1" applyFont="1" applyBorder="1"/>
    <xf numFmtId="0" fontId="4" fillId="0" borderId="5" xfId="0" applyFont="1" applyBorder="1"/>
    <xf numFmtId="0" fontId="4" fillId="0" borderId="3" xfId="0" applyFont="1" applyBorder="1"/>
    <xf numFmtId="0" fontId="4" fillId="0" borderId="2" xfId="0" applyFont="1" applyBorder="1"/>
    <xf numFmtId="0" fontId="23" fillId="0" borderId="10" xfId="0" applyFont="1" applyBorder="1" applyAlignment="1">
      <alignment vertical="center"/>
    </xf>
    <xf numFmtId="0" fontId="23" fillId="0" borderId="24" xfId="0" applyFont="1" applyBorder="1" applyAlignment="1">
      <alignment vertical="center"/>
    </xf>
    <xf numFmtId="0" fontId="5" fillId="16" borderId="21" xfId="0" applyFont="1" applyFill="1" applyBorder="1" applyAlignment="1">
      <alignment horizontal="left"/>
    </xf>
    <xf numFmtId="0" fontId="86" fillId="0" borderId="0" xfId="0" applyFont="1" applyAlignment="1">
      <alignment vertical="center"/>
    </xf>
    <xf numFmtId="4" fontId="0" fillId="0" borderId="0" xfId="0" applyNumberFormat="1"/>
    <xf numFmtId="0" fontId="87" fillId="0" borderId="0" xfId="0" applyFont="1" applyAlignment="1">
      <alignment horizontal="center" vertical="center" wrapText="1"/>
    </xf>
    <xf numFmtId="0" fontId="91" fillId="20" borderId="71" xfId="0" applyFont="1" applyFill="1" applyBorder="1" applyAlignment="1">
      <alignment vertical="center" wrapText="1"/>
    </xf>
    <xf numFmtId="0" fontId="91" fillId="20" borderId="52" xfId="0" applyFont="1" applyFill="1" applyBorder="1" applyAlignment="1">
      <alignment vertical="center" wrapText="1"/>
    </xf>
    <xf numFmtId="0" fontId="91" fillId="20" borderId="52" xfId="0" applyFont="1" applyFill="1" applyBorder="1" applyAlignment="1">
      <alignment horizontal="right" vertical="center" wrapText="1"/>
    </xf>
    <xf numFmtId="4" fontId="91" fillId="20" borderId="52" xfId="0" applyNumberFormat="1" applyFont="1" applyFill="1" applyBorder="1" applyAlignment="1">
      <alignment horizontal="right" vertical="center" wrapText="1"/>
    </xf>
    <xf numFmtId="14" fontId="91" fillId="20" borderId="52" xfId="0" applyNumberFormat="1" applyFont="1" applyFill="1" applyBorder="1" applyAlignment="1">
      <alignment vertical="center" wrapText="1"/>
    </xf>
    <xf numFmtId="0" fontId="92" fillId="21" borderId="52" xfId="0" applyFont="1" applyFill="1" applyBorder="1" applyAlignment="1">
      <alignment vertical="center" wrapText="1"/>
    </xf>
    <xf numFmtId="0" fontId="93" fillId="20" borderId="52" xfId="0" applyFont="1" applyFill="1" applyBorder="1" applyAlignment="1">
      <alignment vertical="center" wrapText="1"/>
    </xf>
    <xf numFmtId="0" fontId="93" fillId="20" borderId="52" xfId="0" applyFont="1" applyFill="1" applyBorder="1" applyAlignment="1">
      <alignment horizontal="right" vertical="center" wrapText="1"/>
    </xf>
    <xf numFmtId="0" fontId="95" fillId="20" borderId="72" xfId="0" applyFont="1" applyFill="1" applyBorder="1" applyAlignment="1">
      <alignment wrapText="1"/>
    </xf>
    <xf numFmtId="165" fontId="3" fillId="0" borderId="16" xfId="10" applyFont="1" applyBorder="1" applyProtection="1">
      <protection locked="0"/>
    </xf>
    <xf numFmtId="167" fontId="4" fillId="0" borderId="0" xfId="0" applyNumberFormat="1" applyFont="1" applyAlignment="1">
      <alignment horizontal="left"/>
    </xf>
    <xf numFmtId="0" fontId="56" fillId="0" borderId="0" xfId="0" applyFont="1"/>
    <xf numFmtId="0" fontId="98" fillId="0" borderId="0" xfId="0" applyFont="1"/>
    <xf numFmtId="167" fontId="98" fillId="0" borderId="0" xfId="0" applyNumberFormat="1" applyFont="1"/>
    <xf numFmtId="0" fontId="97" fillId="0" borderId="0" xfId="0" applyFont="1" applyAlignment="1">
      <alignment horizontal="center" vertical="center"/>
    </xf>
    <xf numFmtId="0" fontId="97" fillId="15" borderId="0" xfId="0" applyFont="1" applyFill="1"/>
    <xf numFmtId="0" fontId="97" fillId="0" borderId="0" xfId="0" applyFont="1"/>
    <xf numFmtId="0" fontId="97" fillId="16" borderId="0" xfId="0" applyFont="1" applyFill="1" applyAlignment="1">
      <alignment horizontal="left"/>
    </xf>
    <xf numFmtId="0" fontId="99" fillId="0" borderId="0" xfId="0" applyFont="1"/>
    <xf numFmtId="0" fontId="99" fillId="17" borderId="1" xfId="0" applyFont="1" applyFill="1" applyBorder="1"/>
    <xf numFmtId="4" fontId="99" fillId="17" borderId="1" xfId="0" applyNumberFormat="1" applyFont="1" applyFill="1" applyBorder="1"/>
    <xf numFmtId="0" fontId="99" fillId="5" borderId="1" xfId="0" applyFont="1" applyFill="1" applyBorder="1" applyAlignment="1">
      <alignment horizontal="center"/>
    </xf>
    <xf numFmtId="0" fontId="99" fillId="0" borderId="1" xfId="0" applyFont="1" applyBorder="1"/>
    <xf numFmtId="4" fontId="99" fillId="0" borderId="1" xfId="0" applyNumberFormat="1" applyFont="1" applyBorder="1"/>
    <xf numFmtId="0" fontId="101" fillId="0" borderId="0" xfId="0" applyFont="1" applyAlignment="1">
      <alignment vertical="center"/>
    </xf>
    <xf numFmtId="0" fontId="103" fillId="19" borderId="0" xfId="0" applyFont="1" applyFill="1" applyAlignment="1">
      <alignment horizontal="center" vertical="center"/>
    </xf>
    <xf numFmtId="0" fontId="5" fillId="19" borderId="0" xfId="0" applyFont="1" applyFill="1" applyAlignment="1">
      <alignment horizontal="center" vertical="center"/>
    </xf>
    <xf numFmtId="0" fontId="103" fillId="0" borderId="1" xfId="0" applyFont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104" fillId="0" borderId="1" xfId="0" applyFont="1" applyBorder="1" applyAlignment="1">
      <alignment horizontal="center" vertical="center"/>
    </xf>
    <xf numFmtId="4" fontId="103" fillId="9" borderId="1" xfId="0" applyNumberFormat="1" applyFont="1" applyFill="1" applyBorder="1" applyAlignment="1">
      <alignment horizontal="center" vertical="center"/>
    </xf>
    <xf numFmtId="16" fontId="104" fillId="0" borderId="0" xfId="0" applyNumberFormat="1" applyFont="1" applyAlignment="1">
      <alignment horizontal="center" vertical="center"/>
    </xf>
    <xf numFmtId="16" fontId="105" fillId="0" borderId="0" xfId="0" applyNumberFormat="1" applyFont="1" applyAlignment="1">
      <alignment horizontal="center" vertical="center"/>
    </xf>
    <xf numFmtId="0" fontId="79" fillId="0" borderId="1" xfId="0" applyFont="1" applyBorder="1" applyAlignment="1">
      <alignment horizontal="center" vertical="center"/>
    </xf>
    <xf numFmtId="4" fontId="5" fillId="9" borderId="1" xfId="0" applyNumberFormat="1" applyFont="1" applyFill="1" applyBorder="1" applyAlignment="1">
      <alignment horizontal="center" vertical="center"/>
    </xf>
    <xf numFmtId="16" fontId="2" fillId="0" borderId="0" xfId="0" applyNumberFormat="1" applyFont="1" applyAlignment="1">
      <alignment horizontal="left" vertical="center"/>
    </xf>
    <xf numFmtId="0" fontId="106" fillId="0" borderId="0" xfId="0" applyFont="1" applyAlignment="1">
      <alignment horizontal="center" vertical="center"/>
    </xf>
    <xf numFmtId="4" fontId="5" fillId="9" borderId="1" xfId="1" applyNumberFormat="1" applyFont="1" applyFill="1" applyBorder="1" applyAlignment="1">
      <alignment horizontal="center" vertical="center"/>
    </xf>
    <xf numFmtId="16" fontId="2" fillId="0" borderId="0" xfId="0" applyNumberFormat="1" applyFont="1" applyAlignment="1">
      <alignment vertical="center"/>
    </xf>
    <xf numFmtId="0" fontId="106" fillId="0" borderId="0" xfId="0" applyFont="1" applyAlignment="1">
      <alignment horizontal="right" vertical="center"/>
    </xf>
    <xf numFmtId="4" fontId="5" fillId="0" borderId="1" xfId="0" applyNumberFormat="1" applyFont="1" applyBorder="1" applyAlignment="1">
      <alignment horizontal="center" vertical="center"/>
    </xf>
    <xf numFmtId="4" fontId="103" fillId="0" borderId="1" xfId="0" applyNumberFormat="1" applyFont="1" applyBorder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106" fillId="0" borderId="0" xfId="0" applyFont="1" applyAlignment="1">
      <alignment vertical="center"/>
    </xf>
    <xf numFmtId="15" fontId="2" fillId="0" borderId="0" xfId="0" applyNumberFormat="1" applyFont="1" applyAlignment="1">
      <alignment vertical="center"/>
    </xf>
    <xf numFmtId="0" fontId="5" fillId="0" borderId="1" xfId="0" applyFont="1" applyBorder="1" applyAlignment="1">
      <alignment vertical="center"/>
    </xf>
    <xf numFmtId="4" fontId="2" fillId="0" borderId="0" xfId="0" applyNumberFormat="1" applyFont="1" applyAlignment="1">
      <alignment vertical="center"/>
    </xf>
    <xf numFmtId="0" fontId="73" fillId="0" borderId="0" xfId="0" applyFont="1" applyAlignment="1">
      <alignment horizontal="right" vertical="center"/>
    </xf>
    <xf numFmtId="0" fontId="73" fillId="0" borderId="1" xfId="0" applyFont="1" applyBorder="1" applyAlignment="1">
      <alignment horizontal="left" vertical="center"/>
    </xf>
    <xf numFmtId="169" fontId="2" fillId="0" borderId="0" xfId="0" applyNumberFormat="1" applyFont="1" applyAlignment="1">
      <alignment horizontal="right" vertical="center"/>
    </xf>
    <xf numFmtId="0" fontId="104" fillId="9" borderId="1" xfId="0" applyFont="1" applyFill="1" applyBorder="1" applyAlignment="1">
      <alignment horizontal="center" vertical="center"/>
    </xf>
    <xf numFmtId="0" fontId="103" fillId="9" borderId="1" xfId="0" applyFont="1" applyFill="1" applyBorder="1" applyAlignment="1">
      <alignment horizontal="center" vertical="center"/>
    </xf>
    <xf numFmtId="169" fontId="2" fillId="0" borderId="0" xfId="0" applyNumberFormat="1" applyFont="1" applyAlignment="1">
      <alignment horizontal="left" vertical="center"/>
    </xf>
    <xf numFmtId="0" fontId="108" fillId="0" borderId="1" xfId="0" applyFont="1" applyBorder="1" applyAlignment="1">
      <alignment horizontal="center" vertical="center"/>
    </xf>
    <xf numFmtId="16" fontId="105" fillId="0" borderId="0" xfId="0" applyNumberFormat="1" applyFont="1" applyAlignment="1">
      <alignment horizontal="left" vertical="center"/>
    </xf>
    <xf numFmtId="0" fontId="104" fillId="0" borderId="1" xfId="0" applyFont="1" applyBorder="1" applyAlignment="1">
      <alignment horizontal="left" vertical="center"/>
    </xf>
    <xf numFmtId="0" fontId="108" fillId="0" borderId="0" xfId="0" applyFont="1" applyAlignment="1">
      <alignment vertical="center"/>
    </xf>
    <xf numFmtId="0" fontId="104" fillId="0" borderId="0" xfId="0" applyFont="1" applyAlignment="1">
      <alignment horizontal="center" vertical="center"/>
    </xf>
    <xf numFmtId="4" fontId="104" fillId="0" borderId="0" xfId="0" applyNumberFormat="1" applyFont="1" applyAlignment="1">
      <alignment horizontal="center" vertical="center"/>
    </xf>
    <xf numFmtId="0" fontId="103" fillId="0" borderId="1" xfId="0" applyFont="1" applyBorder="1" applyAlignment="1">
      <alignment vertical="center"/>
    </xf>
    <xf numFmtId="14" fontId="2" fillId="0" borderId="0" xfId="0" applyNumberFormat="1" applyFont="1" applyAlignment="1">
      <alignment vertical="center"/>
    </xf>
    <xf numFmtId="4" fontId="2" fillId="0" borderId="1" xfId="0" applyNumberFormat="1" applyFont="1" applyBorder="1" applyAlignment="1">
      <alignment vertical="center"/>
    </xf>
    <xf numFmtId="14" fontId="2" fillId="0" borderId="0" xfId="0" applyNumberFormat="1" applyFont="1"/>
    <xf numFmtId="0" fontId="109" fillId="9" borderId="1" xfId="0" applyFont="1" applyFill="1" applyBorder="1"/>
    <xf numFmtId="165" fontId="109" fillId="9" borderId="1" xfId="10" applyFont="1" applyFill="1" applyBorder="1"/>
    <xf numFmtId="49" fontId="5" fillId="0" borderId="1" xfId="0" applyNumberFormat="1" applyFont="1" applyBorder="1" applyAlignment="1">
      <alignment horizontal="center"/>
    </xf>
    <xf numFmtId="49" fontId="5" fillId="9" borderId="1" xfId="0" applyNumberFormat="1" applyFont="1" applyFill="1" applyBorder="1" applyAlignment="1">
      <alignment horizontal="center"/>
    </xf>
    <xf numFmtId="49" fontId="5" fillId="11" borderId="1" xfId="0" applyNumberFormat="1" applyFont="1" applyFill="1" applyBorder="1" applyAlignment="1">
      <alignment horizontal="center"/>
    </xf>
    <xf numFmtId="0" fontId="2" fillId="0" borderId="1" xfId="0" applyFont="1" applyBorder="1"/>
    <xf numFmtId="165" fontId="2" fillId="11" borderId="1" xfId="10" applyFont="1" applyFill="1" applyBorder="1"/>
    <xf numFmtId="165" fontId="0" fillId="0" borderId="0" xfId="10" applyFont="1" applyBorder="1"/>
    <xf numFmtId="0" fontId="110" fillId="0" borderId="0" xfId="0" applyFont="1"/>
    <xf numFmtId="4" fontId="110" fillId="0" borderId="0" xfId="0" applyNumberFormat="1" applyFont="1"/>
    <xf numFmtId="4" fontId="111" fillId="0" borderId="0" xfId="0" applyNumberFormat="1" applyFont="1" applyAlignment="1">
      <alignment horizontal="right" wrapText="1" readingOrder="1"/>
    </xf>
    <xf numFmtId="165" fontId="2" fillId="0" borderId="0" xfId="10" applyFont="1" applyFill="1" applyBorder="1"/>
    <xf numFmtId="0" fontId="5" fillId="19" borderId="1" xfId="0" applyFont="1" applyFill="1" applyBorder="1" applyAlignment="1">
      <alignment horizontal="center"/>
    </xf>
    <xf numFmtId="165" fontId="2" fillId="19" borderId="1" xfId="10" applyFont="1" applyFill="1" applyBorder="1"/>
    <xf numFmtId="165" fontId="0" fillId="19" borderId="1" xfId="10" applyFont="1" applyFill="1" applyBorder="1"/>
    <xf numFmtId="0" fontId="2" fillId="0" borderId="0" xfId="3"/>
    <xf numFmtId="0" fontId="2" fillId="0" borderId="0" xfId="3" applyAlignment="1">
      <alignment horizontal="left"/>
    </xf>
    <xf numFmtId="0" fontId="5" fillId="0" borderId="1" xfId="3" applyFont="1" applyBorder="1" applyAlignment="1">
      <alignment horizontal="center"/>
    </xf>
    <xf numFmtId="0" fontId="5" fillId="9" borderId="1" xfId="3" applyFont="1" applyFill="1" applyBorder="1" applyAlignment="1">
      <alignment horizontal="center"/>
    </xf>
    <xf numFmtId="0" fontId="5" fillId="11" borderId="1" xfId="3" applyFont="1" applyFill="1" applyBorder="1" applyAlignment="1">
      <alignment horizontal="center"/>
    </xf>
    <xf numFmtId="165" fontId="2" fillId="0" borderId="0" xfId="3" applyNumberFormat="1"/>
    <xf numFmtId="0" fontId="5" fillId="0" borderId="1" xfId="3" applyFont="1" applyBorder="1"/>
    <xf numFmtId="0" fontId="110" fillId="0" borderId="0" xfId="3" applyFont="1"/>
    <xf numFmtId="4" fontId="110" fillId="0" borderId="0" xfId="3" applyNumberFormat="1" applyFont="1"/>
    <xf numFmtId="4" fontId="111" fillId="0" borderId="0" xfId="3" applyNumberFormat="1" applyFont="1" applyAlignment="1">
      <alignment horizontal="right" wrapText="1" readingOrder="1"/>
    </xf>
    <xf numFmtId="0" fontId="2" fillId="0" borderId="1" xfId="3" applyBorder="1" applyAlignment="1">
      <alignment horizontal="center" vertical="center" wrapText="1"/>
    </xf>
    <xf numFmtId="165" fontId="4" fillId="0" borderId="1" xfId="10" applyFont="1" applyBorder="1" applyAlignment="1">
      <alignment horizontal="center"/>
    </xf>
    <xf numFmtId="168" fontId="2" fillId="0" borderId="1" xfId="13" applyNumberFormat="1" applyFont="1" applyBorder="1" applyAlignment="1">
      <alignment horizontal="center"/>
    </xf>
    <xf numFmtId="165" fontId="2" fillId="0" borderId="1" xfId="10" applyFont="1" applyBorder="1"/>
    <xf numFmtId="43" fontId="2" fillId="0" borderId="0" xfId="3" applyNumberFormat="1"/>
    <xf numFmtId="10" fontId="0" fillId="0" borderId="0" xfId="13" applyNumberFormat="1" applyFont="1"/>
    <xf numFmtId="4" fontId="112" fillId="22" borderId="1" xfId="3" applyNumberFormat="1" applyFont="1" applyFill="1" applyBorder="1" applyAlignment="1">
      <alignment horizontal="right" wrapText="1" readingOrder="1"/>
    </xf>
    <xf numFmtId="165" fontId="2" fillId="22" borderId="1" xfId="10" applyFont="1" applyFill="1" applyBorder="1"/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165" fontId="5" fillId="0" borderId="0" xfId="10" applyFont="1" applyBorder="1"/>
    <xf numFmtId="165" fontId="5" fillId="0" borderId="0" xfId="10" applyFont="1" applyFill="1" applyBorder="1"/>
    <xf numFmtId="165" fontId="5" fillId="9" borderId="0" xfId="10" applyFont="1" applyFill="1" applyBorder="1"/>
    <xf numFmtId="49" fontId="10" fillId="0" borderId="0" xfId="0" applyNumberFormat="1" applyFont="1" applyAlignment="1" applyProtection="1">
      <alignment vertical="center"/>
      <protection locked="0"/>
    </xf>
    <xf numFmtId="165" fontId="3" fillId="0" borderId="16" xfId="10" applyFont="1" applyFill="1" applyBorder="1" applyProtection="1">
      <protection locked="0"/>
    </xf>
    <xf numFmtId="4" fontId="0" fillId="0" borderId="2" xfId="0" applyNumberFormat="1" applyBorder="1"/>
    <xf numFmtId="167" fontId="3" fillId="0" borderId="1" xfId="0" applyNumberFormat="1" applyFont="1" applyBorder="1"/>
    <xf numFmtId="165" fontId="98" fillId="0" borderId="0" xfId="0" applyNumberFormat="1" applyFont="1"/>
    <xf numFmtId="0" fontId="83" fillId="0" borderId="0" xfId="0" applyFont="1"/>
    <xf numFmtId="4" fontId="2" fillId="0" borderId="0" xfId="0" applyNumberFormat="1" applyFont="1"/>
    <xf numFmtId="4" fontId="99" fillId="0" borderId="0" xfId="0" applyNumberFormat="1" applyFont="1"/>
    <xf numFmtId="0" fontId="100" fillId="0" borderId="5" xfId="0" applyFont="1" applyBorder="1" applyAlignment="1">
      <alignment horizontal="center" vertical="center" wrapText="1"/>
    </xf>
    <xf numFmtId="49" fontId="114" fillId="0" borderId="0" xfId="0" applyNumberFormat="1" applyFont="1" applyAlignment="1" applyProtection="1">
      <alignment vertical="center"/>
      <protection locked="0"/>
    </xf>
    <xf numFmtId="165" fontId="58" fillId="13" borderId="10" xfId="10" applyFont="1" applyFill="1" applyBorder="1" applyProtection="1">
      <protection locked="0"/>
    </xf>
    <xf numFmtId="49" fontId="54" fillId="0" borderId="0" xfId="0" applyNumberFormat="1" applyFont="1" applyAlignment="1" applyProtection="1">
      <alignment horizontal="center" vertical="center"/>
      <protection locked="0"/>
    </xf>
    <xf numFmtId="165" fontId="58" fillId="13" borderId="3" xfId="10" applyFont="1" applyFill="1" applyBorder="1" applyAlignment="1">
      <alignment vertical="center"/>
    </xf>
    <xf numFmtId="165" fontId="58" fillId="13" borderId="3" xfId="10" applyFont="1" applyFill="1" applyBorder="1"/>
    <xf numFmtId="0" fontId="46" fillId="0" borderId="0" xfId="0" applyFont="1" applyProtection="1">
      <protection locked="0"/>
    </xf>
    <xf numFmtId="0" fontId="100" fillId="4" borderId="1" xfId="0" applyFont="1" applyFill="1" applyBorder="1" applyAlignment="1">
      <alignment horizontal="center" vertical="center"/>
    </xf>
    <xf numFmtId="0" fontId="27" fillId="0" borderId="54" xfId="0" applyFont="1" applyBorder="1" applyAlignment="1">
      <alignment horizontal="center" vertical="center"/>
    </xf>
    <xf numFmtId="0" fontId="27" fillId="0" borderId="58" xfId="0" applyFont="1" applyBorder="1" applyAlignment="1">
      <alignment horizontal="center" vertical="center"/>
    </xf>
    <xf numFmtId="0" fontId="27" fillId="0" borderId="59" xfId="0" applyFont="1" applyBorder="1" applyAlignment="1">
      <alignment horizontal="center" vertical="center"/>
    </xf>
    <xf numFmtId="0" fontId="27" fillId="0" borderId="60" xfId="0" applyFont="1" applyBorder="1" applyAlignment="1">
      <alignment horizontal="center" vertical="center"/>
    </xf>
    <xf numFmtId="49" fontId="77" fillId="0" borderId="0" xfId="0" applyNumberFormat="1" applyFont="1" applyAlignment="1" applyProtection="1">
      <alignment horizontal="center" vertical="center"/>
      <protection locked="0"/>
    </xf>
    <xf numFmtId="0" fontId="17" fillId="2" borderId="18" xfId="0" applyFont="1" applyFill="1" applyBorder="1" applyAlignment="1">
      <alignment horizontal="center"/>
    </xf>
    <xf numFmtId="0" fontId="10" fillId="8" borderId="29" xfId="0" applyFont="1" applyFill="1" applyBorder="1" applyAlignment="1">
      <alignment horizontal="center"/>
    </xf>
    <xf numFmtId="0" fontId="10" fillId="8" borderId="26" xfId="0" applyFont="1" applyFill="1" applyBorder="1" applyAlignment="1">
      <alignment horizontal="center"/>
    </xf>
    <xf numFmtId="0" fontId="10" fillId="7" borderId="29" xfId="0" applyFont="1" applyFill="1" applyBorder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3" fillId="0" borderId="8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80" fillId="0" borderId="0" xfId="0" applyFont="1" applyAlignment="1">
      <alignment horizontal="left"/>
    </xf>
    <xf numFmtId="0" fontId="25" fillId="2" borderId="18" xfId="0" applyFont="1" applyFill="1" applyBorder="1" applyAlignment="1">
      <alignment horizontal="center" vertical="center" wrapText="1"/>
    </xf>
    <xf numFmtId="0" fontId="10" fillId="8" borderId="30" xfId="0" applyFont="1" applyFill="1" applyBorder="1" applyAlignment="1">
      <alignment horizontal="center"/>
    </xf>
    <xf numFmtId="0" fontId="10" fillId="8" borderId="15" xfId="0" applyFont="1" applyFill="1" applyBorder="1" applyAlignment="1">
      <alignment horizontal="center"/>
    </xf>
    <xf numFmtId="0" fontId="27" fillId="2" borderId="18" xfId="0" applyFont="1" applyFill="1" applyBorder="1" applyAlignment="1">
      <alignment horizontal="center"/>
    </xf>
    <xf numFmtId="0" fontId="22" fillId="8" borderId="29" xfId="0" applyFont="1" applyFill="1" applyBorder="1" applyAlignment="1">
      <alignment horizontal="center"/>
    </xf>
    <xf numFmtId="0" fontId="22" fillId="8" borderId="26" xfId="0" applyFont="1" applyFill="1" applyBorder="1" applyAlignment="1">
      <alignment horizontal="center"/>
    </xf>
    <xf numFmtId="0" fontId="22" fillId="7" borderId="29" xfId="0" applyFont="1" applyFill="1" applyBorder="1" applyAlignment="1">
      <alignment horizontal="center"/>
    </xf>
    <xf numFmtId="0" fontId="22" fillId="7" borderId="15" xfId="0" applyFont="1" applyFill="1" applyBorder="1" applyAlignment="1">
      <alignment horizontal="center"/>
    </xf>
    <xf numFmtId="0" fontId="10" fillId="19" borderId="0" xfId="0" applyFont="1" applyFill="1" applyAlignment="1">
      <alignment horizontal="center" vertical="center" wrapText="1"/>
    </xf>
    <xf numFmtId="0" fontId="27" fillId="2" borderId="18" xfId="0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0" fillId="17" borderId="29" xfId="0" applyFont="1" applyFill="1" applyBorder="1" applyAlignment="1">
      <alignment horizontal="center" vertical="center"/>
    </xf>
    <xf numFmtId="0" fontId="10" fillId="17" borderId="26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165" fontId="12" fillId="0" borderId="12" xfId="10" applyFont="1" applyBorder="1" applyAlignment="1">
      <alignment horizontal="center" vertical="center"/>
    </xf>
    <xf numFmtId="165" fontId="12" fillId="0" borderId="8" xfId="10" applyFont="1" applyBorder="1" applyAlignment="1">
      <alignment horizontal="center" vertical="center"/>
    </xf>
    <xf numFmtId="165" fontId="12" fillId="0" borderId="4" xfId="1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5" fillId="0" borderId="42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55" fillId="0" borderId="31" xfId="0" applyFont="1" applyBorder="1" applyAlignment="1">
      <alignment horizontal="center" vertical="center"/>
    </xf>
    <xf numFmtId="0" fontId="55" fillId="0" borderId="32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48" xfId="0" applyFont="1" applyBorder="1" applyAlignment="1">
      <alignment horizontal="center" vertical="center" wrapText="1"/>
    </xf>
    <xf numFmtId="0" fontId="96" fillId="0" borderId="64" xfId="0" applyFont="1" applyBorder="1" applyAlignment="1">
      <alignment horizontal="left"/>
    </xf>
    <xf numFmtId="0" fontId="96" fillId="0" borderId="65" xfId="0" applyFont="1" applyBorder="1" applyAlignment="1">
      <alignment horizontal="left"/>
    </xf>
    <xf numFmtId="0" fontId="27" fillId="0" borderId="0" xfId="0" applyFont="1" applyAlignment="1">
      <alignment horizontal="center" vertical="center"/>
    </xf>
    <xf numFmtId="0" fontId="103" fillId="19" borderId="0" xfId="0" applyFont="1" applyFill="1" applyAlignment="1">
      <alignment horizontal="center" vertical="center"/>
    </xf>
    <xf numFmtId="0" fontId="5" fillId="19" borderId="0" xfId="0" applyFont="1" applyFill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9" fillId="0" borderId="62" xfId="10" applyNumberFormat="1" applyFont="1" applyBorder="1" applyAlignment="1">
      <alignment horizontal="left"/>
    </xf>
    <xf numFmtId="0" fontId="79" fillId="0" borderId="0" xfId="10" applyNumberFormat="1" applyFont="1" applyAlignment="1">
      <alignment horizontal="left"/>
    </xf>
    <xf numFmtId="0" fontId="2" fillId="0" borderId="31" xfId="0" applyFont="1" applyBorder="1" applyAlignment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2" fillId="0" borderId="31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36" xfId="0" applyFont="1" applyBorder="1" applyAlignment="1">
      <alignment horizontal="left"/>
    </xf>
    <xf numFmtId="0" fontId="2" fillId="0" borderId="50" xfId="0" applyFont="1" applyBorder="1" applyAlignment="1">
      <alignment horizontal="left"/>
    </xf>
    <xf numFmtId="0" fontId="2" fillId="0" borderId="36" xfId="0" applyFont="1" applyBorder="1" applyAlignment="1">
      <alignment horizontal="left" vertical="center"/>
    </xf>
    <xf numFmtId="0" fontId="2" fillId="0" borderId="50" xfId="0" applyFont="1" applyBorder="1" applyAlignment="1">
      <alignment horizontal="left" vertical="center"/>
    </xf>
    <xf numFmtId="0" fontId="79" fillId="0" borderId="62" xfId="0" applyFont="1" applyBorder="1" applyAlignment="1">
      <alignment horizontal="left"/>
    </xf>
    <xf numFmtId="0" fontId="79" fillId="0" borderId="0" xfId="0" applyFont="1" applyAlignment="1">
      <alignment horizontal="left"/>
    </xf>
    <xf numFmtId="0" fontId="5" fillId="19" borderId="18" xfId="0" applyFont="1" applyFill="1" applyBorder="1" applyAlignment="1">
      <alignment horizontal="center" vertical="center"/>
    </xf>
    <xf numFmtId="0" fontId="5" fillId="0" borderId="63" xfId="0" applyFont="1" applyBorder="1" applyAlignment="1">
      <alignment horizontal="center" vertical="center" wrapText="1"/>
    </xf>
    <xf numFmtId="0" fontId="103" fillId="19" borderId="12" xfId="0" applyFont="1" applyFill="1" applyBorder="1" applyAlignment="1">
      <alignment horizontal="center" vertical="center"/>
    </xf>
    <xf numFmtId="0" fontId="103" fillId="19" borderId="4" xfId="0" applyFont="1" applyFill="1" applyBorder="1" applyAlignment="1">
      <alignment horizontal="center" vertical="center"/>
    </xf>
    <xf numFmtId="0" fontId="103" fillId="19" borderId="1" xfId="0" applyFont="1" applyFill="1" applyBorder="1" applyAlignment="1">
      <alignment horizontal="center" vertical="center"/>
    </xf>
    <xf numFmtId="0" fontId="5" fillId="19" borderId="1" xfId="0" applyFont="1" applyFill="1" applyBorder="1" applyAlignment="1">
      <alignment horizontal="center" vertical="center"/>
    </xf>
    <xf numFmtId="0" fontId="5" fillId="0" borderId="49" xfId="0" applyFont="1" applyBorder="1" applyAlignment="1">
      <alignment horizontal="center" vertical="center" wrapText="1"/>
    </xf>
    <xf numFmtId="0" fontId="5" fillId="4" borderId="59" xfId="0" applyFont="1" applyFill="1" applyBorder="1" applyAlignment="1">
      <alignment horizontal="center" vertical="center"/>
    </xf>
    <xf numFmtId="0" fontId="5" fillId="4" borderId="66" xfId="0" applyFont="1" applyFill="1" applyBorder="1" applyAlignment="1">
      <alignment horizontal="center" vertical="center"/>
    </xf>
    <xf numFmtId="0" fontId="5" fillId="4" borderId="42" xfId="0" applyFont="1" applyFill="1" applyBorder="1" applyAlignment="1">
      <alignment horizontal="center" vertical="center"/>
    </xf>
    <xf numFmtId="0" fontId="5" fillId="4" borderId="51" xfId="0" applyFont="1" applyFill="1" applyBorder="1" applyAlignment="1">
      <alignment horizontal="center" vertical="center"/>
    </xf>
    <xf numFmtId="0" fontId="72" fillId="4" borderId="57" xfId="0" applyFont="1" applyFill="1" applyBorder="1" applyAlignment="1">
      <alignment horizontal="center" vertical="center"/>
    </xf>
    <xf numFmtId="0" fontId="72" fillId="4" borderId="38" xfId="0" applyFont="1" applyFill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5" fillId="2" borderId="2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12" fillId="4" borderId="46" xfId="0" applyFont="1" applyFill="1" applyBorder="1" applyAlignment="1">
      <alignment horizontal="center" vertical="center"/>
    </xf>
    <xf numFmtId="0" fontId="40" fillId="4" borderId="31" xfId="0" applyFont="1" applyFill="1" applyBorder="1" applyAlignment="1">
      <alignment horizontal="center" vertical="center"/>
    </xf>
    <xf numFmtId="0" fontId="39" fillId="4" borderId="48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3" fillId="0" borderId="53" xfId="0" applyFont="1" applyBorder="1" applyAlignment="1">
      <alignment horizontal="left" wrapText="1"/>
    </xf>
    <xf numFmtId="0" fontId="39" fillId="4" borderId="47" xfId="0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 vertical="center"/>
    </xf>
    <xf numFmtId="0" fontId="92" fillId="21" borderId="70" xfId="0" applyFont="1" applyFill="1" applyBorder="1" applyAlignment="1">
      <alignment horizontal="left" vertical="center" wrapText="1"/>
    </xf>
    <xf numFmtId="0" fontId="92" fillId="21" borderId="73" xfId="0" applyFont="1" applyFill="1" applyBorder="1" applyAlignment="1">
      <alignment horizontal="left" vertical="center" wrapText="1"/>
    </xf>
    <xf numFmtId="0" fontId="92" fillId="21" borderId="71" xfId="0" applyFont="1" applyFill="1" applyBorder="1" applyAlignment="1">
      <alignment horizontal="left" vertical="center" wrapText="1"/>
    </xf>
    <xf numFmtId="0" fontId="81" fillId="0" borderId="0" xfId="0" applyFont="1" applyAlignment="1">
      <alignment horizontal="center"/>
    </xf>
    <xf numFmtId="0" fontId="88" fillId="20" borderId="70" xfId="0" applyFont="1" applyFill="1" applyBorder="1" applyAlignment="1">
      <alignment horizontal="center" vertical="center" wrapText="1"/>
    </xf>
    <xf numFmtId="0" fontId="88" fillId="20" borderId="71" xfId="0" applyFont="1" applyFill="1" applyBorder="1" applyAlignment="1">
      <alignment horizontal="center" vertical="center" wrapText="1"/>
    </xf>
    <xf numFmtId="0" fontId="90" fillId="21" borderId="70" xfId="0" applyFont="1" applyFill="1" applyBorder="1" applyAlignment="1">
      <alignment horizontal="center" vertical="center" wrapText="1"/>
    </xf>
    <xf numFmtId="0" fontId="90" fillId="21" borderId="71" xfId="0" applyFont="1" applyFill="1" applyBorder="1" applyAlignment="1">
      <alignment horizontal="center" vertical="center" wrapText="1"/>
    </xf>
    <xf numFmtId="4" fontId="88" fillId="20" borderId="70" xfId="0" applyNumberFormat="1" applyFont="1" applyFill="1" applyBorder="1" applyAlignment="1">
      <alignment horizontal="center" vertical="center" wrapText="1"/>
    </xf>
    <xf numFmtId="4" fontId="88" fillId="20" borderId="71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65" fontId="5" fillId="22" borderId="1" xfId="10" applyFont="1" applyFill="1" applyBorder="1" applyAlignment="1">
      <alignment horizontal="center" vertical="center" wrapText="1"/>
    </xf>
    <xf numFmtId="0" fontId="2" fillId="0" borderId="5" xfId="3" applyBorder="1" applyAlignment="1">
      <alignment horizontal="center" vertical="center"/>
    </xf>
    <xf numFmtId="0" fontId="2" fillId="0" borderId="2" xfId="3" applyBorder="1" applyAlignment="1">
      <alignment horizontal="center" vertical="center"/>
    </xf>
    <xf numFmtId="0" fontId="113" fillId="0" borderId="1" xfId="3" applyFont="1" applyBorder="1" applyAlignment="1">
      <alignment horizontal="center" vertical="center" wrapText="1"/>
    </xf>
    <xf numFmtId="4" fontId="115" fillId="0" borderId="0" xfId="3" applyNumberFormat="1" applyFont="1"/>
    <xf numFmtId="4" fontId="115" fillId="0" borderId="0" xfId="3" applyNumberFormat="1" applyFont="1" applyAlignment="1">
      <alignment vertical="center"/>
    </xf>
    <xf numFmtId="0" fontId="70" fillId="9" borderId="0" xfId="0" applyFont="1" applyFill="1"/>
    <xf numFmtId="165" fontId="70" fillId="9" borderId="0" xfId="10" applyFont="1" applyFill="1"/>
    <xf numFmtId="0" fontId="70" fillId="9" borderId="0" xfId="0" applyFont="1" applyFill="1" applyAlignment="1">
      <alignment horizontal="center"/>
    </xf>
  </cellXfs>
  <cellStyles count="14">
    <cellStyle name="Moeda 2" xfId="1" xr:uid="{00000000-0005-0000-0000-000001000000}"/>
    <cellStyle name="Normal" xfId="0" builtinId="0"/>
    <cellStyle name="Normal 2" xfId="2" xr:uid="{00000000-0005-0000-0000-000003000000}"/>
    <cellStyle name="Normal 2 2" xfId="3" xr:uid="{00000000-0005-0000-0000-000004000000}"/>
    <cellStyle name="Normal 2_Planilha2" xfId="12" xr:uid="{512ADFF7-DA80-4802-AE53-7C7AF13E4C12}"/>
    <cellStyle name="Normal 3" xfId="4" xr:uid="{00000000-0005-0000-0000-000005000000}"/>
    <cellStyle name="Normal 4" xfId="5" xr:uid="{00000000-0005-0000-0000-000006000000}"/>
    <cellStyle name="Porcentagem" xfId="6" builtinId="5"/>
    <cellStyle name="Porcentagem 2" xfId="7" xr:uid="{00000000-0005-0000-0000-000008000000}"/>
    <cellStyle name="Porcentagem 3" xfId="13" xr:uid="{48A483DE-5A3D-479E-A0A9-BD20534501D4}"/>
    <cellStyle name="Separador de milhares 2" xfId="8" xr:uid="{00000000-0005-0000-0000-000009000000}"/>
    <cellStyle name="Separador de milhares 2 2" xfId="9" xr:uid="{00000000-0005-0000-0000-00000A000000}"/>
    <cellStyle name="Vírgula" xfId="10" builtinId="3"/>
    <cellStyle name="Vírgula 2" xfId="11" xr:uid="{00000000-0005-0000-0000-00000C000000}"/>
  </cellStyles>
  <dxfs count="29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9900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externalLink" Target="externalLinks/externalLink5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CUSTEIO 2024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9071660638570256E-2"/>
          <c:y val="0.17095724376626195"/>
          <c:w val="0.94755293324393175"/>
          <c:h val="0.79433525678609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'VALOR PA'!$B$38</c:f>
              <c:strCache>
                <c:ptCount val="1"/>
                <c:pt idx="0">
                  <c:v>Previsto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555-4D47-949C-DE01A5E55CB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555-4D47-949C-DE01A5E55CBD}"/>
              </c:ext>
            </c:extLst>
          </c:dPt>
          <c:dLbls>
            <c:dLbl>
              <c:idx val="0"/>
              <c:numFmt formatCode="#,##0.00" sourceLinked="0"/>
              <c:spPr/>
              <c:txPr>
                <a:bodyPr rot="0" vert="horz"/>
                <a:lstStyle/>
                <a:p>
                  <a:pPr>
                    <a:defRPr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555-4D47-949C-DE01A5E55CBD}"/>
                </c:ext>
              </c:extLst>
            </c:dLbl>
            <c:dLbl>
              <c:idx val="1"/>
              <c:numFmt formatCode="0.00%" sourceLinked="0"/>
              <c:spPr/>
              <c:txPr>
                <a:bodyPr rot="0" vert="horz"/>
                <a:lstStyle/>
                <a:p>
                  <a:pPr>
                    <a:defRPr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555-4D47-949C-DE01A5E55C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'VALOR PA'!$C$38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55-4D47-949C-DE01A5E55CBD}"/>
            </c:ext>
          </c:extLst>
        </c:ser>
        <c:ser>
          <c:idx val="1"/>
          <c:order val="1"/>
          <c:tx>
            <c:strRef>
              <c:f>'VALOR PA'!$B$39</c:f>
              <c:strCache>
                <c:ptCount val="1"/>
                <c:pt idx="0">
                  <c:v>Executado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'VALOR PA'!$C$39</c:f>
              <c:numCache>
                <c:formatCode>_(* #,##0.00_);_(* \(#,##0.00\);_(* "-"??_);_(@_)</c:formatCode>
                <c:ptCount val="1"/>
                <c:pt idx="0">
                  <c:v>3940982.7600000002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5A-4795-B4EE-9E0E893D79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41499808"/>
        <c:axId val="422464224"/>
      </c:barChart>
      <c:catAx>
        <c:axId val="2414998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22464224"/>
        <c:crosses val="autoZero"/>
        <c:auto val="1"/>
        <c:lblAlgn val="ctr"/>
        <c:lblOffset val="100"/>
        <c:noMultiLvlLbl val="0"/>
      </c:catAx>
      <c:valAx>
        <c:axId val="422464224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out"/>
        <c:minorTickMark val="none"/>
        <c:tickLblPos val="nextTo"/>
        <c:crossAx val="2414998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  <c:txPr>
        <a:bodyPr rot="0" vert="horz"/>
        <a:lstStyle/>
        <a:p>
          <a:pPr>
            <a:defRPr/>
          </a:pPr>
          <a:endParaRPr lang="pt-BR"/>
        </a:p>
      </c:txPr>
    </c:legend>
    <c:plotVisOnly val="1"/>
    <c:dispBlanksAs val="zero"/>
    <c:showDLblsOverMax val="0"/>
  </c:chart>
  <c:txPr>
    <a:bodyPr/>
    <a:lstStyle/>
    <a:p>
      <a:pPr>
        <a:defRPr sz="1200"/>
      </a:pPr>
      <a:endParaRPr lang="pt-BR"/>
    </a:p>
  </c:txPr>
  <c:printSettings>
    <c:headerFooter>
      <c:oddHeader>&amp;L&amp;8Serviço de Administração/VDGDI/EPSJV</c:oddHeader>
      <c:oddFooter>&amp;CPágina &amp;P</c:oddFooter>
    </c:headerFooter>
    <c:pageMargins b="0.78740157480314954" l="0.51181102362204722" r="0.51181102362204722" t="0.78740157480314954" header="0.31496062992130958" footer="0.31496062992130958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Custeio- Setores Vice-Gestão</a:t>
            </a:r>
          </a:p>
        </c:rich>
      </c:tx>
      <c:layout>
        <c:manualLayout>
          <c:xMode val="edge"/>
          <c:yMode val="edge"/>
          <c:x val="0.31199533048059713"/>
          <c:y val="1.8306365550460037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autoTitleDeleted val="0"/>
    <c:view3D>
      <c:rotX val="7"/>
      <c:rotY val="165"/>
      <c:depthPercent val="30"/>
      <c:rAngAx val="1"/>
    </c:view3D>
    <c:floor>
      <c:thickness val="0"/>
      <c:spPr>
        <a:solidFill>
          <a:prstClr val="white">
            <a:lumMod val="85000"/>
            <a:alpha val="83000"/>
          </a:prstClr>
        </a:solidFill>
      </c:spPr>
    </c:floor>
    <c:sideWall>
      <c:thickness val="0"/>
      <c:spPr>
        <a:ln>
          <a:solidFill>
            <a:schemeClr val="bg1">
              <a:lumMod val="50000"/>
            </a:schemeClr>
          </a:solidFill>
        </a:ln>
      </c:spPr>
    </c:sideWall>
    <c:backWall>
      <c:thickness val="0"/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4.1248450981750347E-2"/>
          <c:y val="0.11382327209098862"/>
          <c:w val="0.93724617267416765"/>
          <c:h val="0.822811785623600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'prev-exec-custeio'!$C$3:$C$3</c:f>
              <c:strCache>
                <c:ptCount val="1"/>
                <c:pt idx="0">
                  <c:v>Solicitado</c:v>
                </c:pt>
              </c:strCache>
            </c:strRef>
          </c:tx>
          <c:spPr>
            <a:solidFill>
              <a:srgbClr val="A49960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Lbls>
            <c:dLbl>
              <c:idx val="0"/>
              <c:layout>
                <c:manualLayout>
                  <c:x val="-5.8606383879434504E-3"/>
                  <c:y val="0.4202023537380408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84-4E70-94C2-C90FB9E62A2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'prev-exec-custeio'!$B$13</c:f>
              <c:strCache>
                <c:ptCount val="1"/>
                <c:pt idx="0">
                  <c:v>Total Vice-DI</c:v>
                </c:pt>
              </c:strCache>
            </c:strRef>
          </c:cat>
          <c:val>
            <c:numRef>
              <c:f>'prev-exec-custeio'!$C$13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4-4E70-94C2-C90FB9E62A26}"/>
            </c:ext>
          </c:extLst>
        </c:ser>
        <c:ser>
          <c:idx val="1"/>
          <c:order val="1"/>
          <c:tx>
            <c:strRef>
              <c:f>'prev-exec-custeio'!$D$3:$D$3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rgbClr val="D07C7A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Lbls>
            <c:dLbl>
              <c:idx val="0"/>
              <c:layout>
                <c:manualLayout>
                  <c:x val="-5.8643329407870219E-3"/>
                  <c:y val="0.3148038570650373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4-4E70-94C2-C90FB9E62A2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'prev-exec-custeio'!$B$13</c:f>
              <c:strCache>
                <c:ptCount val="1"/>
                <c:pt idx="0">
                  <c:v>Total Vice-DI</c:v>
                </c:pt>
              </c:strCache>
            </c:strRef>
          </c:cat>
          <c:val>
            <c:numRef>
              <c:f>'prev-exec-custeio'!$D$13</c:f>
              <c:numCache>
                <c:formatCode>_(* #,##0.00_);_(* \(#,##0.00\);_(* "-"??_);_(@_)</c:formatCode>
                <c:ptCount val="1"/>
                <c:pt idx="0">
                  <c:v>868008.75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84-4E70-94C2-C90FB9E62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gapDepth val="210"/>
        <c:shape val="box"/>
        <c:axId val="452880016"/>
        <c:axId val="452883936"/>
        <c:axId val="0"/>
      </c:bar3DChart>
      <c:catAx>
        <c:axId val="452880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2883936"/>
        <c:crosses val="autoZero"/>
        <c:auto val="1"/>
        <c:lblAlgn val="ctr"/>
        <c:lblOffset val="100"/>
        <c:noMultiLvlLbl val="0"/>
      </c:catAx>
      <c:valAx>
        <c:axId val="452883936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452880016"/>
        <c:crosses val="min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489" footer="0.31496062000003489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Custeio- Setores Vice-Ensino</a:t>
            </a:r>
          </a:p>
        </c:rich>
      </c:tx>
      <c:layout>
        <c:manualLayout>
          <c:xMode val="edge"/>
          <c:yMode val="edge"/>
          <c:x val="0.36923312420998922"/>
          <c:y val="2.1603307651059746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autoTitleDeleted val="0"/>
    <c:view3D>
      <c:rotX val="7"/>
      <c:rotY val="16"/>
      <c:depthPercent val="30"/>
      <c:rAngAx val="1"/>
    </c:view3D>
    <c:floor>
      <c:thickness val="0"/>
      <c:spPr>
        <a:solidFill>
          <a:prstClr val="white">
            <a:lumMod val="85000"/>
            <a:alpha val="86000"/>
          </a:prstClr>
        </a:solidFill>
      </c:spPr>
    </c:floor>
    <c:sideWall>
      <c:thickness val="0"/>
      <c:spPr>
        <a:ln>
          <a:solidFill>
            <a:schemeClr val="bg1">
              <a:lumMod val="50000"/>
            </a:schemeClr>
          </a:solidFill>
        </a:ln>
      </c:spPr>
    </c:sideWall>
    <c:backWall>
      <c:thickness val="0"/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2.9889125973149896E-2"/>
          <c:y val="0.12758176995685117"/>
          <c:w val="0.94311127531345973"/>
          <c:h val="0.8160513576964476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'prev-exec-custeio'!$C$3:$C$3</c:f>
              <c:strCache>
                <c:ptCount val="1"/>
                <c:pt idx="0">
                  <c:v>Solicitado</c:v>
                </c:pt>
              </c:strCache>
            </c:strRef>
          </c:tx>
          <c:spPr>
            <a:solidFill>
              <a:srgbClr val="A49960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Lbls>
            <c:dLbl>
              <c:idx val="0"/>
              <c:layout>
                <c:manualLayout>
                  <c:x val="-7.8178277568676374E-3"/>
                  <c:y val="0.166475668114045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C1-48DC-BB76-ECDDD8E0626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'prev-exec-custeio'!$B$19</c:f>
              <c:strCache>
                <c:ptCount val="1"/>
                <c:pt idx="0">
                  <c:v>Total Vice-Ens</c:v>
                </c:pt>
              </c:strCache>
            </c:strRef>
          </c:cat>
          <c:val>
            <c:numRef>
              <c:f>'prev-exec-custeio'!$C$19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1-48DC-BB76-ECDDD8E0626B}"/>
            </c:ext>
          </c:extLst>
        </c:ser>
        <c:ser>
          <c:idx val="1"/>
          <c:order val="1"/>
          <c:tx>
            <c:strRef>
              <c:f>'prev-exec-custeio'!$D$3:$D$3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rgbClr val="D07C7A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Lbls>
            <c:dLbl>
              <c:idx val="0"/>
              <c:layout>
                <c:manualLayout>
                  <c:x val="3.9085290291792701E-3"/>
                  <c:y val="0.4005002804728838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C1-48DC-BB76-ECDDD8E0626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'prev-exec-custeio'!$B$19</c:f>
              <c:strCache>
                <c:ptCount val="1"/>
                <c:pt idx="0">
                  <c:v>Total Vice-Ens</c:v>
                </c:pt>
              </c:strCache>
            </c:strRef>
          </c:cat>
          <c:val>
            <c:numRef>
              <c:f>'prev-exec-custeio'!$D$19</c:f>
              <c:numCache>
                <c:formatCode>_(* #,##0.00_);_(* \(#,##0.00\);_(* "-"??_);_(@_)</c:formatCode>
                <c:ptCount val="1"/>
                <c:pt idx="0">
                  <c:v>600147.46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C1-48DC-BB76-ECDDD8E06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gapDepth val="210"/>
        <c:shape val="box"/>
        <c:axId val="452881976"/>
        <c:axId val="452884328"/>
        <c:axId val="0"/>
      </c:bar3DChart>
      <c:catAx>
        <c:axId val="452881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2884328"/>
        <c:crosses val="autoZero"/>
        <c:auto val="1"/>
        <c:lblAlgn val="ctr"/>
        <c:lblOffset val="100"/>
        <c:noMultiLvlLbl val="0"/>
      </c:catAx>
      <c:valAx>
        <c:axId val="452884328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452881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489" footer="0.31496062000003489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Custeio- Laboratórios</a:t>
            </a:r>
          </a:p>
        </c:rich>
      </c:tx>
      <c:layout>
        <c:manualLayout>
          <c:xMode val="edge"/>
          <c:yMode val="edge"/>
          <c:x val="0.40503905992548567"/>
          <c:y val="1.959498965068391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autoTitleDeleted val="0"/>
    <c:view3D>
      <c:rotX val="7"/>
      <c:rotY val="165"/>
      <c:depthPercent val="30"/>
      <c:rAngAx val="1"/>
    </c:view3D>
    <c:floor>
      <c:thickness val="0"/>
      <c:spPr>
        <a:solidFill>
          <a:prstClr val="white">
            <a:lumMod val="85000"/>
            <a:alpha val="87000"/>
          </a:prstClr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  <c:spPr>
        <a:ln>
          <a:solidFill>
            <a:schemeClr val="bg1">
              <a:lumMod val="50000"/>
            </a:schemeClr>
          </a:solidFill>
        </a:ln>
      </c:spPr>
    </c:sideWall>
    <c:backWall>
      <c:thickness val="0"/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2.5379365055128812E-2"/>
          <c:y val="0.10856975513632022"/>
          <c:w val="0.95285765014669765"/>
          <c:h val="0.8277391613033018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'prev-exec-custeio'!$C$3:$C$3</c:f>
              <c:strCache>
                <c:ptCount val="1"/>
                <c:pt idx="0">
                  <c:v>Solicitado</c:v>
                </c:pt>
              </c:strCache>
            </c:strRef>
          </c:tx>
          <c:spPr>
            <a:solidFill>
              <a:srgbClr val="A49960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Lbls>
            <c:dLbl>
              <c:idx val="0"/>
              <c:layout>
                <c:manualLayout>
                  <c:x val="-3.9200247027949952E-3"/>
                  <c:y val="0.1825384824244746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80-4160-BF10-100DD656AAA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'prev-exec-custeio'!$B$33</c:f>
              <c:strCache>
                <c:ptCount val="1"/>
                <c:pt idx="0">
                  <c:v>Total Laboratórios</c:v>
                </c:pt>
              </c:strCache>
            </c:strRef>
          </c:cat>
          <c:val>
            <c:numRef>
              <c:f>'prev-exec-custeio'!$C$33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0-4160-BF10-100DD656AAAE}"/>
            </c:ext>
          </c:extLst>
        </c:ser>
        <c:ser>
          <c:idx val="1"/>
          <c:order val="1"/>
          <c:tx>
            <c:strRef>
              <c:f>'prev-exec-custeio'!$D$3:$D$3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rgbClr val="D07C7A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Lbls>
            <c:dLbl>
              <c:idx val="0"/>
              <c:layout>
                <c:manualLayout>
                  <c:x val="1.9615562760539281E-3"/>
                  <c:y val="0.4425021408133001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80-4160-BF10-100DD656AAA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'prev-exec-custeio'!$B$33</c:f>
              <c:strCache>
                <c:ptCount val="1"/>
                <c:pt idx="0">
                  <c:v>Total Laboratórios</c:v>
                </c:pt>
              </c:strCache>
            </c:strRef>
          </c:cat>
          <c:val>
            <c:numRef>
              <c:f>'prev-exec-custeio'!$D$33</c:f>
              <c:numCache>
                <c:formatCode>_(* #,##0.00_);_(* \(#,##0.00\);_(* "-"??_);_(@_)</c:formatCode>
                <c:ptCount val="1"/>
                <c:pt idx="0">
                  <c:v>1638367.53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80-4160-BF10-100DD656A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gapDepth val="210"/>
        <c:shape val="box"/>
        <c:axId val="452879232"/>
        <c:axId val="452880408"/>
        <c:axId val="0"/>
      </c:bar3DChart>
      <c:catAx>
        <c:axId val="452879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2880408"/>
        <c:crosses val="autoZero"/>
        <c:auto val="1"/>
        <c:lblAlgn val="ctr"/>
        <c:lblOffset val="100"/>
        <c:noMultiLvlLbl val="0"/>
      </c:catAx>
      <c:valAx>
        <c:axId val="452880408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452879232"/>
        <c:crosses val="min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489" footer="0.31496062000003489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Custeio- Setores Vice-Pesquisa</a:t>
            </a:r>
          </a:p>
        </c:rich>
      </c:tx>
      <c:layout>
        <c:manualLayout>
          <c:xMode val="edge"/>
          <c:yMode val="edge"/>
          <c:x val="0.3232002360651664"/>
          <c:y val="1.9045119360079989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autoTitleDeleted val="0"/>
    <c:view3D>
      <c:rotX val="10"/>
      <c:rotY val="160"/>
      <c:depthPercent val="30"/>
      <c:rAngAx val="1"/>
    </c:view3D>
    <c:floor>
      <c:thickness val="0"/>
      <c:spPr>
        <a:solidFill>
          <a:prstClr val="white">
            <a:lumMod val="85000"/>
            <a:alpha val="87000"/>
          </a:prstClr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  <c:spPr>
        <a:ln>
          <a:solidFill>
            <a:schemeClr val="bg1">
              <a:lumMod val="50000"/>
            </a:schemeClr>
          </a:solidFill>
        </a:ln>
      </c:spPr>
    </c:sideWall>
    <c:backWall>
      <c:thickness val="0"/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2.9889125973149896E-2"/>
          <c:y val="0.10772580700139762"/>
          <c:w val="0.9430537285780457"/>
          <c:h val="0.8275861880900795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'prev-exec-custeio'!$C$3:$C$3</c:f>
              <c:strCache>
                <c:ptCount val="1"/>
                <c:pt idx="0">
                  <c:v>Solicitado</c:v>
                </c:pt>
              </c:strCache>
            </c:strRef>
          </c:tx>
          <c:spPr>
            <a:solidFill>
              <a:srgbClr val="A49960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Lbls>
            <c:dLbl>
              <c:idx val="0"/>
              <c:layout>
                <c:manualLayout>
                  <c:x val="-3.9326848849776152E-3"/>
                  <c:y val="0.4056431127927190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76-4B1D-9106-1887BADF3B2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'prev-exec-custeio'!$B$23</c:f>
              <c:strCache>
                <c:ptCount val="1"/>
                <c:pt idx="0">
                  <c:v>Total Vice-Pesq</c:v>
                </c:pt>
              </c:strCache>
            </c:strRef>
          </c:cat>
          <c:val>
            <c:numRef>
              <c:f>'prev-exec-custeio'!$C$23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6-4B1D-9106-1887BADF3B24}"/>
            </c:ext>
          </c:extLst>
        </c:ser>
        <c:ser>
          <c:idx val="1"/>
          <c:order val="1"/>
          <c:tx>
            <c:strRef>
              <c:f>'prev-exec-custeio'!$D$3:$D$3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rgbClr val="D07C7A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Lbls>
            <c:dLbl>
              <c:idx val="0"/>
              <c:layout>
                <c:manualLayout>
                  <c:x val="-1.9644451660040885E-3"/>
                  <c:y val="0.2838460646964773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76-4B1D-9106-1887BADF3B2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'prev-exec-custeio'!$B$23</c:f>
              <c:strCache>
                <c:ptCount val="1"/>
                <c:pt idx="0">
                  <c:v>Total Vice-Pesq</c:v>
                </c:pt>
              </c:strCache>
            </c:strRef>
          </c:cat>
          <c:val>
            <c:numRef>
              <c:f>'prev-exec-custeio'!$D$23</c:f>
              <c:numCache>
                <c:formatCode>_(* #,##0.00_);_(* \(#,##0.00\);_(* "-"??_);_(@_)</c:formatCode>
                <c:ptCount val="1"/>
                <c:pt idx="0">
                  <c:v>328867.67000000004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76-4B1D-9106-1887BADF3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gapDepth val="210"/>
        <c:shape val="box"/>
        <c:axId val="452877272"/>
        <c:axId val="452880800"/>
        <c:axId val="0"/>
      </c:bar3DChart>
      <c:catAx>
        <c:axId val="452877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2880800"/>
        <c:crosses val="autoZero"/>
        <c:auto val="1"/>
        <c:lblAlgn val="ctr"/>
        <c:lblOffset val="100"/>
        <c:noMultiLvlLbl val="0"/>
      </c:catAx>
      <c:valAx>
        <c:axId val="452880800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452877272"/>
        <c:crosses val="min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5" footer="0.31496062000003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Capital- Setores Vice-Pesquisa</a:t>
            </a:r>
          </a:p>
        </c:rich>
      </c:tx>
      <c:layout>
        <c:manualLayout>
          <c:xMode val="edge"/>
          <c:yMode val="edge"/>
          <c:x val="0.37002418815295146"/>
          <c:y val="1.2252586073799598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autoTitleDeleted val="0"/>
    <c:view3D>
      <c:rotX val="10"/>
      <c:rotY val="160"/>
      <c:depthPercent val="30"/>
      <c:rAngAx val="1"/>
    </c:view3D>
    <c:floor>
      <c:thickness val="0"/>
      <c:spPr>
        <a:solidFill>
          <a:prstClr val="white">
            <a:lumMod val="85000"/>
            <a:alpha val="87000"/>
          </a:prstClr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  <c:spPr>
        <a:ln>
          <a:solidFill>
            <a:schemeClr val="bg1">
              <a:lumMod val="50000"/>
            </a:schemeClr>
          </a:solidFill>
        </a:ln>
      </c:spPr>
    </c:sideWall>
    <c:backWall>
      <c:thickness val="0"/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2.2542195749633891E-2"/>
          <c:y val="6.6704228636340082E-2"/>
          <c:w val="0.96266155351535965"/>
          <c:h val="0.7380732109581189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'prev-exec-capital'!$C$3:$C$4</c:f>
              <c:strCache>
                <c:ptCount val="2"/>
                <c:pt idx="0">
                  <c:v>Capital</c:v>
                </c:pt>
                <c:pt idx="1">
                  <c:v>Solicitado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72A2DC"/>
              </a:solidFill>
              <a:ln>
                <a:solidFill>
                  <a:prstClr val="black">
                    <a:lumMod val="65000"/>
                    <a:lumOff val="35000"/>
                  </a:prst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0-E559-406E-8F17-ABCEDD90106B}"/>
              </c:ext>
            </c:extLst>
          </c:dPt>
          <c:cat>
            <c:strRef>
              <c:f>'prev-exec-capital'!$B$24</c:f>
              <c:strCache>
                <c:ptCount val="1"/>
                <c:pt idx="0">
                  <c:v>Total Vice-Pesq</c:v>
                </c:pt>
              </c:strCache>
            </c:strRef>
          </c:cat>
          <c:val>
            <c:numRef>
              <c:f>'prev-exec-capital'!$C$24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59-406E-8F17-ABCEDD90106B}"/>
            </c:ext>
          </c:extLst>
        </c:ser>
        <c:ser>
          <c:idx val="1"/>
          <c:order val="1"/>
          <c:tx>
            <c:strRef>
              <c:f>'prev-exec-capital'!$D$3:$D$4</c:f>
              <c:strCache>
                <c:ptCount val="2"/>
                <c:pt idx="0">
                  <c:v>Capital</c:v>
                </c:pt>
                <c:pt idx="1">
                  <c:v>Executado</c:v>
                </c:pt>
              </c:strCache>
            </c:strRef>
          </c:tx>
          <c:spPr>
            <a:solidFill>
              <a:srgbClr val="FFCF37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cat>
            <c:strRef>
              <c:f>'prev-exec-capital'!$B$24</c:f>
              <c:strCache>
                <c:ptCount val="1"/>
                <c:pt idx="0">
                  <c:v>Total Vice-Pesq</c:v>
                </c:pt>
              </c:strCache>
            </c:strRef>
          </c:cat>
          <c:val>
            <c:numRef>
              <c:f>'prev-exec-capital'!$D$24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59-406E-8F17-ABCEDD901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6"/>
        <c:gapDepth val="210"/>
        <c:shape val="box"/>
        <c:axId val="452878056"/>
        <c:axId val="452878840"/>
        <c:axId val="0"/>
      </c:bar3DChart>
      <c:catAx>
        <c:axId val="452878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2878840"/>
        <c:crosses val="autoZero"/>
        <c:auto val="1"/>
        <c:lblAlgn val="ctr"/>
        <c:lblOffset val="100"/>
        <c:noMultiLvlLbl val="0"/>
      </c:catAx>
      <c:valAx>
        <c:axId val="452878840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452878056"/>
        <c:crosses val="min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894351441363947"/>
          <c:y val="0.81313893308093521"/>
          <c:w val="0.75070130939514912"/>
          <c:h val="5.744124695410513E-2"/>
        </c:manualLayout>
      </c:layout>
      <c:overlay val="0"/>
      <c:txPr>
        <a:bodyPr/>
        <a:lstStyle/>
        <a:p>
          <a:pPr>
            <a:defRPr sz="7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5" footer="0.31496062000003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Capital- Setores Direção</a:t>
            </a:r>
          </a:p>
        </c:rich>
      </c:tx>
      <c:layout>
        <c:manualLayout>
          <c:xMode val="edge"/>
          <c:yMode val="edge"/>
          <c:x val="0.38636779037717778"/>
          <c:y val="1.7072726668660089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autoTitleDeleted val="0"/>
    <c:view3D>
      <c:rotX val="10"/>
      <c:rotY val="160"/>
      <c:depthPercent val="30"/>
      <c:rAngAx val="1"/>
    </c:view3D>
    <c:floor>
      <c:thickness val="0"/>
      <c:spPr>
        <a:solidFill>
          <a:prstClr val="white">
            <a:lumMod val="85000"/>
            <a:alpha val="83000"/>
          </a:prstClr>
        </a:solidFill>
      </c:spPr>
    </c:floor>
    <c:sideWall>
      <c:thickness val="0"/>
      <c:spPr>
        <a:ln>
          <a:solidFill>
            <a:schemeClr val="bg1">
              <a:lumMod val="50000"/>
            </a:schemeClr>
          </a:solidFill>
        </a:ln>
      </c:spPr>
    </c:sideWall>
    <c:backWall>
      <c:thickness val="0"/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2.9889125973149896E-2"/>
          <c:y val="9.7647541915023298E-2"/>
          <c:w val="0.96266155351535965"/>
          <c:h val="0.728228947561600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'prev-exec-capital'!$C$3:$C$4</c:f>
              <c:strCache>
                <c:ptCount val="2"/>
                <c:pt idx="0">
                  <c:v>Capital</c:v>
                </c:pt>
                <c:pt idx="1">
                  <c:v>Solicitado</c:v>
                </c:pt>
              </c:strCache>
            </c:strRef>
          </c:tx>
          <c:spPr>
            <a:solidFill>
              <a:srgbClr val="72A2DC"/>
            </a:solidFill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invertIfNegative val="0"/>
          <c:cat>
            <c:strRef>
              <c:f>'prev-exec-capital'!$B$10</c:f>
              <c:strCache>
                <c:ptCount val="1"/>
                <c:pt idx="0">
                  <c:v>Total DIR</c:v>
                </c:pt>
              </c:strCache>
            </c:strRef>
          </c:cat>
          <c:val>
            <c:numRef>
              <c:f>'prev-exec-capital'!$C$10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E-4680-9DF6-EDD41856C65C}"/>
            </c:ext>
          </c:extLst>
        </c:ser>
        <c:ser>
          <c:idx val="1"/>
          <c:order val="1"/>
          <c:tx>
            <c:strRef>
              <c:f>'prev-exec-capital'!$D$3:$D$4</c:f>
              <c:strCache>
                <c:ptCount val="2"/>
                <c:pt idx="0">
                  <c:v>Capital</c:v>
                </c:pt>
                <c:pt idx="1">
                  <c:v>Executado</c:v>
                </c:pt>
              </c:strCache>
            </c:strRef>
          </c:tx>
          <c:spPr>
            <a:solidFill>
              <a:srgbClr val="FFCF37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cat>
            <c:strRef>
              <c:f>'prev-exec-capital'!$B$10</c:f>
              <c:strCache>
                <c:ptCount val="1"/>
                <c:pt idx="0">
                  <c:v>Total DIR</c:v>
                </c:pt>
              </c:strCache>
            </c:strRef>
          </c:cat>
          <c:val>
            <c:numRef>
              <c:f>'prev-exec-capital'!$D$10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DE-4680-9DF6-EDD41856C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6"/>
        <c:gapDepth val="170"/>
        <c:shape val="box"/>
        <c:axId val="452881192"/>
        <c:axId val="536681160"/>
        <c:axId val="0"/>
      </c:bar3DChart>
      <c:catAx>
        <c:axId val="452881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81160"/>
        <c:crosses val="autoZero"/>
        <c:auto val="1"/>
        <c:lblAlgn val="ctr"/>
        <c:lblOffset val="100"/>
        <c:noMultiLvlLbl val="0"/>
      </c:catAx>
      <c:valAx>
        <c:axId val="536681160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452881192"/>
        <c:crosses val="min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745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</c:legendEntry>
      <c:legendEntry>
        <c:idx val="1"/>
        <c:txPr>
          <a:bodyPr/>
          <a:lstStyle/>
          <a:p>
            <a:pPr>
              <a:defRPr sz="745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</c:legendEntry>
      <c:layout>
        <c:manualLayout>
          <c:xMode val="edge"/>
          <c:yMode val="edge"/>
          <c:x val="0.10070464033221474"/>
          <c:y val="0.82029914615103494"/>
          <c:w val="0.75766075201602578"/>
          <c:h val="6.7357453736004547E-2"/>
        </c:manualLayout>
      </c:layout>
      <c:overlay val="0"/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511" footer="0.3149606200000351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Capital- Setores Vice-Gestão</a:t>
            </a:r>
          </a:p>
        </c:rich>
      </c:tx>
      <c:layout>
        <c:manualLayout>
          <c:xMode val="edge"/>
          <c:yMode val="edge"/>
          <c:x val="0.42221534023728208"/>
          <c:y val="1.8306600563818411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autoTitleDeleted val="0"/>
    <c:view3D>
      <c:rotX val="10"/>
      <c:rotY val="20"/>
      <c:depthPercent val="30"/>
      <c:rAngAx val="1"/>
    </c:view3D>
    <c:floor>
      <c:thickness val="0"/>
      <c:spPr>
        <a:solidFill>
          <a:prstClr val="white">
            <a:lumMod val="85000"/>
            <a:alpha val="83000"/>
          </a:prstClr>
        </a:solidFill>
      </c:spPr>
    </c:floor>
    <c:sideWall>
      <c:thickness val="0"/>
      <c:spPr>
        <a:ln>
          <a:solidFill>
            <a:schemeClr val="bg1">
              <a:lumMod val="50000"/>
            </a:schemeClr>
          </a:solidFill>
        </a:ln>
      </c:spPr>
    </c:sideWall>
    <c:backWall>
      <c:thickness val="0"/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6.3191688320163322E-2"/>
          <c:y val="0.10665474318041004"/>
          <c:w val="0.96266155351535965"/>
          <c:h val="0.72372479247327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'prev-exec-capital'!$C$3:$C$4</c:f>
              <c:strCache>
                <c:ptCount val="2"/>
                <c:pt idx="0">
                  <c:v>Capital</c:v>
                </c:pt>
                <c:pt idx="1">
                  <c:v>Solicitado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72A2DC"/>
              </a:solidFill>
              <a:ln>
                <a:solidFill>
                  <a:prstClr val="black">
                    <a:lumMod val="65000"/>
                    <a:lumOff val="35000"/>
                  </a:prst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0-3FBB-412A-B658-94F393CF01AD}"/>
              </c:ext>
            </c:extLst>
          </c:dPt>
          <c:cat>
            <c:strRef>
              <c:f>'prev-exec-capital'!$B$14</c:f>
              <c:strCache>
                <c:ptCount val="1"/>
                <c:pt idx="0">
                  <c:v>Total Vice-DI</c:v>
                </c:pt>
              </c:strCache>
            </c:strRef>
          </c:cat>
          <c:val>
            <c:numRef>
              <c:f>'prev-exec-capital'!$C$14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BB-412A-B658-94F393CF01AD}"/>
            </c:ext>
          </c:extLst>
        </c:ser>
        <c:ser>
          <c:idx val="1"/>
          <c:order val="1"/>
          <c:tx>
            <c:strRef>
              <c:f>'prev-exec-capital'!$D$3:$D$4</c:f>
              <c:strCache>
                <c:ptCount val="2"/>
                <c:pt idx="0">
                  <c:v>Capital</c:v>
                </c:pt>
                <c:pt idx="1">
                  <c:v>Executado</c:v>
                </c:pt>
              </c:strCache>
            </c:strRef>
          </c:tx>
          <c:spPr>
            <a:solidFill>
              <a:srgbClr val="FFCF37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cat>
            <c:strRef>
              <c:f>'prev-exec-capital'!$B$14</c:f>
              <c:strCache>
                <c:ptCount val="1"/>
                <c:pt idx="0">
                  <c:v>Total Vice-DI</c:v>
                </c:pt>
              </c:strCache>
            </c:strRef>
          </c:cat>
          <c:val>
            <c:numRef>
              <c:f>'prev-exec-capital'!$D$14</c:f>
              <c:numCache>
                <c:formatCode>_(* #,##0.00_);_(* \(#,##0.00\);_(* "-"??_);_(@_)</c:formatCode>
                <c:ptCount val="1"/>
                <c:pt idx="0">
                  <c:v>23328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BB-412A-B658-94F393CF0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6"/>
        <c:gapDepth val="95"/>
        <c:shape val="box"/>
        <c:axId val="536677632"/>
        <c:axId val="536678024"/>
        <c:axId val="0"/>
      </c:bar3DChart>
      <c:catAx>
        <c:axId val="536677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78024"/>
        <c:crosses val="autoZero"/>
        <c:auto val="1"/>
        <c:lblAlgn val="ctr"/>
        <c:lblOffset val="100"/>
        <c:noMultiLvlLbl val="0"/>
      </c:catAx>
      <c:valAx>
        <c:axId val="536678024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536677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041855646705249"/>
          <c:y val="0.84920857115082837"/>
          <c:w val="0.76429670140604811"/>
          <c:h val="6.4689969309391859E-2"/>
        </c:manualLayout>
      </c:layout>
      <c:overlay val="0"/>
      <c:txPr>
        <a:bodyPr/>
        <a:lstStyle/>
        <a:p>
          <a:pPr>
            <a:defRPr sz="7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511" footer="0.3149606200000351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Capital- Setores Vice-Ensino</a:t>
            </a:r>
          </a:p>
        </c:rich>
      </c:tx>
      <c:layout>
        <c:manualLayout>
          <c:xMode val="edge"/>
          <c:yMode val="edge"/>
          <c:x val="0.41650970389264719"/>
          <c:y val="2.1602452365210075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autoTitleDeleted val="0"/>
    <c:view3D>
      <c:rotX val="7"/>
      <c:rotY val="16"/>
      <c:depthPercent val="30"/>
      <c:rAngAx val="1"/>
    </c:view3D>
    <c:floor>
      <c:thickness val="0"/>
      <c:spPr>
        <a:solidFill>
          <a:prstClr val="white">
            <a:lumMod val="85000"/>
            <a:alpha val="86000"/>
          </a:prstClr>
        </a:solidFill>
      </c:spPr>
    </c:floor>
    <c:sideWall>
      <c:thickness val="0"/>
      <c:spPr>
        <a:ln>
          <a:solidFill>
            <a:schemeClr val="bg1">
              <a:lumMod val="50000"/>
            </a:schemeClr>
          </a:solidFill>
        </a:ln>
      </c:spPr>
    </c:sideWall>
    <c:backWall>
      <c:thickness val="0"/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2.9889125973149896E-2"/>
          <c:y val="9.2401535275057123E-2"/>
          <c:w val="0.96266155351535965"/>
          <c:h val="0.740847875107061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'prev-exec-capital'!$C$3:$C$4</c:f>
              <c:strCache>
                <c:ptCount val="2"/>
                <c:pt idx="0">
                  <c:v>Capital</c:v>
                </c:pt>
                <c:pt idx="1">
                  <c:v>Solicitado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72A2DC"/>
              </a:solidFill>
              <a:ln>
                <a:solidFill>
                  <a:prstClr val="black">
                    <a:lumMod val="65000"/>
                    <a:lumOff val="35000"/>
                  </a:prst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0-6993-4122-A246-36309185DDEE}"/>
              </c:ext>
            </c:extLst>
          </c:dPt>
          <c:cat>
            <c:strRef>
              <c:f>'prev-exec-capital'!$B$20</c:f>
              <c:strCache>
                <c:ptCount val="1"/>
                <c:pt idx="0">
                  <c:v>Total Vice-Ens</c:v>
                </c:pt>
              </c:strCache>
            </c:strRef>
          </c:cat>
          <c:val>
            <c:numRef>
              <c:f>'prev-exec-capital'!$C$20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93-4122-A246-36309185DDEE}"/>
            </c:ext>
          </c:extLst>
        </c:ser>
        <c:ser>
          <c:idx val="1"/>
          <c:order val="1"/>
          <c:tx>
            <c:strRef>
              <c:f>'prev-exec-capital'!$D$3:$D$4</c:f>
              <c:strCache>
                <c:ptCount val="2"/>
                <c:pt idx="0">
                  <c:v>Capital</c:v>
                </c:pt>
                <c:pt idx="1">
                  <c:v>Executado</c:v>
                </c:pt>
              </c:strCache>
            </c:strRef>
          </c:tx>
          <c:spPr>
            <a:solidFill>
              <a:srgbClr val="FFCF37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cat>
            <c:strRef>
              <c:f>'prev-exec-capital'!$B$20</c:f>
              <c:strCache>
                <c:ptCount val="1"/>
                <c:pt idx="0">
                  <c:v>Total Vice-Ens</c:v>
                </c:pt>
              </c:strCache>
            </c:strRef>
          </c:cat>
          <c:val>
            <c:numRef>
              <c:f>'prev-exec-capital'!$D$20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93-4122-A246-36309185D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6"/>
        <c:gapDepth val="210"/>
        <c:shape val="box"/>
        <c:axId val="536679200"/>
        <c:axId val="536683120"/>
        <c:axId val="0"/>
      </c:bar3DChart>
      <c:catAx>
        <c:axId val="53667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83120"/>
        <c:crosses val="autoZero"/>
        <c:auto val="1"/>
        <c:lblAlgn val="ctr"/>
        <c:lblOffset val="100"/>
        <c:noMultiLvlLbl val="0"/>
      </c:catAx>
      <c:valAx>
        <c:axId val="536683120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536679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788732394366197"/>
          <c:y val="0.83376730580433167"/>
          <c:w val="0.70422535211267601"/>
          <c:h val="6.2337627643872739E-2"/>
        </c:manualLayout>
      </c:layout>
      <c:overlay val="0"/>
      <c:txPr>
        <a:bodyPr/>
        <a:lstStyle/>
        <a:p>
          <a:pPr>
            <a:defRPr sz="7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511" footer="0.3149606200000351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Capital- Laboratórios</a:t>
            </a:r>
          </a:p>
        </c:rich>
      </c:tx>
      <c:layout>
        <c:manualLayout>
          <c:xMode val="edge"/>
          <c:yMode val="edge"/>
          <c:x val="0.42207821894603598"/>
          <c:y val="1.9594884791735184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autoTitleDeleted val="0"/>
    <c:view3D>
      <c:rotX val="7"/>
      <c:rotY val="165"/>
      <c:depthPercent val="30"/>
      <c:rAngAx val="1"/>
    </c:view3D>
    <c:floor>
      <c:thickness val="0"/>
      <c:spPr>
        <a:solidFill>
          <a:prstClr val="white">
            <a:lumMod val="85000"/>
            <a:alpha val="87000"/>
          </a:prstClr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  <c:spPr>
        <a:ln>
          <a:solidFill>
            <a:schemeClr val="bg1">
              <a:lumMod val="50000"/>
            </a:schemeClr>
          </a:solidFill>
        </a:ln>
      </c:spPr>
    </c:sideWall>
    <c:backWall>
      <c:thickness val="0"/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2.9889125973149896E-2"/>
          <c:y val="8.0260048127028763E-2"/>
          <c:w val="0.96266155351535965"/>
          <c:h val="0.765087155711686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'prev-exec-capital'!$C$3:$C$4</c:f>
              <c:strCache>
                <c:ptCount val="2"/>
                <c:pt idx="0">
                  <c:v>Capital</c:v>
                </c:pt>
                <c:pt idx="1">
                  <c:v>Solicitado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72A2DC"/>
              </a:solidFill>
              <a:ln>
                <a:solidFill>
                  <a:prstClr val="black">
                    <a:lumMod val="65000"/>
                    <a:lumOff val="35000"/>
                  </a:prst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0-4850-473F-BFDF-0E460E2B4C97}"/>
              </c:ext>
            </c:extLst>
          </c:dPt>
          <c:cat>
            <c:strRef>
              <c:f>'prev-exec-capital'!$B$34</c:f>
              <c:strCache>
                <c:ptCount val="1"/>
                <c:pt idx="0">
                  <c:v>Total Laboratórios</c:v>
                </c:pt>
              </c:strCache>
            </c:strRef>
          </c:cat>
          <c:val>
            <c:numRef>
              <c:f>'prev-exec-capital'!$C$34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0-473F-BFDF-0E460E2B4C97}"/>
            </c:ext>
          </c:extLst>
        </c:ser>
        <c:ser>
          <c:idx val="1"/>
          <c:order val="1"/>
          <c:tx>
            <c:strRef>
              <c:f>'prev-exec-capital'!$D$3:$D$4</c:f>
              <c:strCache>
                <c:ptCount val="2"/>
                <c:pt idx="0">
                  <c:v>Capital</c:v>
                </c:pt>
                <c:pt idx="1">
                  <c:v>Executado</c:v>
                </c:pt>
              </c:strCache>
            </c:strRef>
          </c:tx>
          <c:spPr>
            <a:solidFill>
              <a:srgbClr val="FFCF37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cat>
            <c:strRef>
              <c:f>'prev-exec-capital'!$B$34</c:f>
              <c:strCache>
                <c:ptCount val="1"/>
                <c:pt idx="0">
                  <c:v>Total Laboratórios</c:v>
                </c:pt>
              </c:strCache>
            </c:strRef>
          </c:cat>
          <c:val>
            <c:numRef>
              <c:f>'prev-exec-capital'!$D$34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50-473F-BFDF-0E460E2B4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6"/>
        <c:gapDepth val="210"/>
        <c:shape val="box"/>
        <c:axId val="536680376"/>
        <c:axId val="536678808"/>
        <c:axId val="0"/>
      </c:bar3DChart>
      <c:catAx>
        <c:axId val="536680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78808"/>
        <c:crosses val="autoZero"/>
        <c:auto val="1"/>
        <c:lblAlgn val="ctr"/>
        <c:lblOffset val="100"/>
        <c:noMultiLvlLbl val="0"/>
      </c:catAx>
      <c:valAx>
        <c:axId val="536678808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536680376"/>
        <c:crosses val="min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77664228141695"/>
          <c:y val="0.86567586914043615"/>
          <c:w val="0.64680940414363097"/>
          <c:h val="6.2814138404689634E-2"/>
        </c:manualLayout>
      </c:layout>
      <c:overlay val="0"/>
      <c:txPr>
        <a:bodyPr/>
        <a:lstStyle/>
        <a:p>
          <a:pPr>
            <a:defRPr sz="7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511" footer="0.3149606200000351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% de Despesas com Pessoal</a:t>
            </a:r>
          </a:p>
        </c:rich>
      </c:tx>
      <c:overlay val="0"/>
      <c:spPr>
        <a:ln>
          <a:solidFill>
            <a:sysClr val="windowText" lastClr="000000">
              <a:lumMod val="75000"/>
              <a:lumOff val="25000"/>
            </a:sysClr>
          </a:solidFill>
        </a:ln>
      </c:spPr>
    </c:title>
    <c:autoTitleDeleted val="0"/>
    <c:view3D>
      <c:rotX val="50"/>
      <c:rotY val="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28169881452491"/>
          <c:y val="8.7433820772403525E-2"/>
          <c:w val="0.63819315579183178"/>
          <c:h val="0.88716935383077122"/>
        </c:manualLayout>
      </c:layout>
      <c:pie3DChart>
        <c:varyColors val="1"/>
        <c:ser>
          <c:idx val="0"/>
          <c:order val="0"/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dPt>
            <c:idx val="0"/>
            <c:bubble3D val="0"/>
            <c:spPr>
              <a:solidFill>
                <a:srgbClr val="A9C57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0-FD97-4DB1-BD10-11C0BA19130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D97-4DB1-BD10-11C0BA191305}"/>
              </c:ext>
            </c:extLst>
          </c:dPt>
          <c:dPt>
            <c:idx val="2"/>
            <c:bubble3D val="0"/>
            <c:spPr>
              <a:solidFill>
                <a:srgbClr val="FFFF66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2-FD97-4DB1-BD10-11C0BA191305}"/>
              </c:ext>
            </c:extLst>
          </c:dPt>
          <c:dPt>
            <c:idx val="3"/>
            <c:bubble3D val="0"/>
            <c:spPr>
              <a:solidFill>
                <a:srgbClr val="AE9CC4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D97-4DB1-BD10-11C0BA191305}"/>
              </c:ext>
            </c:extLst>
          </c:dPt>
          <c:dLbls>
            <c:dLbl>
              <c:idx val="0"/>
              <c:layout>
                <c:manualLayout>
                  <c:x val="0.12463697356979314"/>
                  <c:y val="-2.1850550304123677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7-4DB1-BD10-11C0BA191305}"/>
                </c:ext>
              </c:extLst>
            </c:dLbl>
            <c:dLbl>
              <c:idx val="1"/>
              <c:layout>
                <c:manualLayout>
                  <c:x val="-4.6825742526864993E-2"/>
                  <c:y val="2.512418644566802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7-4DB1-BD10-11C0BA191305}"/>
                </c:ext>
              </c:extLst>
            </c:dLbl>
            <c:dLbl>
              <c:idx val="2"/>
              <c:layout>
                <c:manualLayout>
                  <c:x val="5.6452841005795824E-3"/>
                  <c:y val="-3.4318210223722036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7-4DB1-BD10-11C0BA191305}"/>
                </c:ext>
              </c:extLst>
            </c:dLbl>
            <c:dLbl>
              <c:idx val="3"/>
              <c:layout>
                <c:manualLayout>
                  <c:x val="2.848494620766261E-2"/>
                  <c:y val="2.180327459067881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97-4DB1-BD10-11C0BA191305}"/>
                </c:ext>
              </c:extLst>
            </c:dLbl>
            <c:dLbl>
              <c:idx val="4"/>
              <c:layout>
                <c:manualLayout>
                  <c:x val="-1.0413260444355362E-2"/>
                  <c:y val="0.15710836145481821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97-4DB1-BD10-11C0BA191305}"/>
                </c:ext>
              </c:extLst>
            </c:dLbl>
            <c:dLbl>
              <c:idx val="5"/>
              <c:layout>
                <c:manualLayout>
                  <c:x val="1.6699600448033185E-2"/>
                  <c:y val="4.8816897887764034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97-4DB1-BD10-11C0BA1913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pessoal!$A$5:$A$8</c:f>
              <c:strCache>
                <c:ptCount val="4"/>
                <c:pt idx="0">
                  <c:v>TERCEIRIZAÇÃO (Gestão)</c:v>
                </c:pt>
                <c:pt idx="1">
                  <c:v>TERCEIRIZAÇÃO (Docentes)</c:v>
                </c:pt>
                <c:pt idx="2">
                  <c:v>CVI</c:v>
                </c:pt>
                <c:pt idx="3">
                  <c:v>BOLSAS CIEE</c:v>
                </c:pt>
              </c:strCache>
            </c:strRef>
          </c:cat>
          <c:val>
            <c:numRef>
              <c:f>pessoal!$N$5:$N$8</c:f>
              <c:numCache>
                <c:formatCode>_(* #,##0.00_);_(* \(#,##0.00\);_(* "-"??_);_(@_)</c:formatCode>
                <c:ptCount val="4"/>
                <c:pt idx="0">
                  <c:v>1759476.19</c:v>
                </c:pt>
                <c:pt idx="1">
                  <c:v>1210321.4100000001</c:v>
                </c:pt>
                <c:pt idx="2">
                  <c:v>109000</c:v>
                </c:pt>
                <c:pt idx="3">
                  <c:v>14971.619999999999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97-4DB1-BD10-11C0BA191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588" footer="0.31496062000003588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CAPITAL 2024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0160225096957355E-2"/>
          <c:y val="0.19237093597541605"/>
          <c:w val="0.82351615512936005"/>
          <c:h val="0.735829206472344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'VALOR PA'!$J$38</c:f>
              <c:strCache>
                <c:ptCount val="1"/>
                <c:pt idx="0">
                  <c:v>Previsto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80C-46B8-B220-F03A9AB21C1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80C-46B8-B220-F03A9AB21C12}"/>
              </c:ext>
            </c:extLst>
          </c:dPt>
          <c:dLbls>
            <c:numFmt formatCode="#,##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'VALOR PA'!$K$38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0C-46B8-B220-F03A9AB21C12}"/>
            </c:ext>
          </c:extLst>
        </c:ser>
        <c:ser>
          <c:idx val="1"/>
          <c:order val="1"/>
          <c:tx>
            <c:strRef>
              <c:f>'VALOR PA'!$J$39</c:f>
              <c:strCache>
                <c:ptCount val="1"/>
                <c:pt idx="0">
                  <c:v>Executado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'VALOR PA'!$K$39</c:f>
              <c:numCache>
                <c:formatCode>_(* #,##0.00_);_(* \(#,##0.00\);_(* "-"??_);_(@_)</c:formatCode>
                <c:ptCount val="1"/>
                <c:pt idx="0">
                  <c:v>23328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E5-4FCD-ACEA-E5EE344202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41488768"/>
        <c:axId val="422492000"/>
      </c:barChart>
      <c:catAx>
        <c:axId val="241488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22492000"/>
        <c:crosses val="autoZero"/>
        <c:auto val="1"/>
        <c:lblAlgn val="ctr"/>
        <c:lblOffset val="100"/>
        <c:noMultiLvlLbl val="0"/>
      </c:catAx>
      <c:valAx>
        <c:axId val="422492000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out"/>
        <c:minorTickMark val="none"/>
        <c:tickLblPos val="nextTo"/>
        <c:crossAx val="2414887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362214814855099"/>
          <c:y val="9.8138272971373355E-2"/>
          <c:w val="0.35247134780851291"/>
          <c:h val="6.9228650391062574E-2"/>
        </c:manualLayout>
      </c:layout>
      <c:overlay val="0"/>
      <c:txPr>
        <a:bodyPr/>
        <a:lstStyle/>
        <a:p>
          <a:pPr>
            <a:defRPr sz="1200"/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41" footer="0.3149606200000014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TOTAL - Despesas com Pessoal </a:t>
            </a:r>
          </a:p>
        </c:rich>
      </c:tx>
      <c:overlay val="0"/>
      <c:spPr>
        <a:ln>
          <a:solidFill>
            <a:schemeClr val="tx1">
              <a:lumMod val="75000"/>
              <a:lumOff val="25000"/>
            </a:schemeClr>
          </a:solidFill>
        </a:ln>
      </c:spPr>
    </c:title>
    <c:autoTitleDeleted val="0"/>
    <c:view3D>
      <c:rotX val="10"/>
      <c:rotY val="10"/>
      <c:depthPercent val="90"/>
      <c:rAngAx val="1"/>
    </c:view3D>
    <c:floor>
      <c:thickness val="0"/>
      <c:spPr>
        <a:solidFill>
          <a:sysClr val="window" lastClr="FFFFFF">
            <a:lumMod val="85000"/>
            <a:alpha val="86000"/>
          </a:sysClr>
        </a:solidFill>
      </c:spPr>
    </c:floor>
    <c:sideWall>
      <c:thickness val="0"/>
      <c:spPr>
        <a:ln>
          <a:solidFill>
            <a:sysClr val="window" lastClr="FFFFFF">
              <a:lumMod val="65000"/>
            </a:sysClr>
          </a:solidFill>
        </a:ln>
      </c:spPr>
    </c:sideWall>
    <c:backWall>
      <c:thickness val="0"/>
      <c:spPr>
        <a:ln>
          <a:solidFill>
            <a:sysClr val="window" lastClr="FFFFFF">
              <a:lumMod val="65000"/>
            </a:sysClr>
          </a:solidFill>
        </a:ln>
      </c:spPr>
    </c:backWall>
    <c:plotArea>
      <c:layout>
        <c:manualLayout>
          <c:layoutTarget val="inner"/>
          <c:xMode val="edge"/>
          <c:yMode val="edge"/>
          <c:x val="3.4705324755753844E-2"/>
          <c:y val="9.6333458317710285E-2"/>
          <c:w val="0.93701006475314186"/>
          <c:h val="0.81192885331147346"/>
        </c:manualLayout>
      </c:layout>
      <c:bar3DChart>
        <c:barDir val="col"/>
        <c:grouping val="clustered"/>
        <c:varyColors val="0"/>
        <c:ser>
          <c:idx val="0"/>
          <c:order val="0"/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9C57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0-1969-456F-AC63-CB120C9B5C47}"/>
              </c:ext>
            </c:extLst>
          </c:dPt>
          <c:dPt>
            <c:idx val="1"/>
            <c:invertIfNegative val="0"/>
            <c:bubble3D val="0"/>
            <c:spPr>
              <a:solidFill>
                <a:srgbClr val="F68222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969-456F-AC63-CB120C9B5C4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66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2-1969-456F-AC63-CB120C9B5C47}"/>
              </c:ext>
            </c:extLst>
          </c:dPt>
          <c:dPt>
            <c:idx val="3"/>
            <c:invertIfNegative val="0"/>
            <c:bubble3D val="0"/>
            <c:spPr>
              <a:solidFill>
                <a:srgbClr val="AE9CC4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969-456F-AC63-CB120C9B5C4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4-1969-456F-AC63-CB120C9B5C47}"/>
              </c:ext>
            </c:extLst>
          </c:dPt>
          <c:dLbls>
            <c:dLbl>
              <c:idx val="0"/>
              <c:layout>
                <c:manualLayout>
                  <c:x val="-2.1300708197991912E-3"/>
                  <c:y val="0.5538890655295316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69-456F-AC63-CB120C9B5C47}"/>
                </c:ext>
              </c:extLst>
            </c:dLbl>
            <c:dLbl>
              <c:idx val="1"/>
              <c:layout>
                <c:manualLayout>
                  <c:x val="6.4412734925006409E-3"/>
                  <c:y val="0.2550028989844659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69-456F-AC63-CB120C9B5C47}"/>
                </c:ext>
              </c:extLst>
            </c:dLbl>
            <c:dLbl>
              <c:idx val="2"/>
              <c:layout>
                <c:manualLayout>
                  <c:x val="8.6229109001824209E-3"/>
                  <c:y val="-4.498101632782851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9-456F-AC63-CB120C9B5C47}"/>
                </c:ext>
              </c:extLst>
            </c:dLbl>
            <c:dLbl>
              <c:idx val="3"/>
              <c:layout>
                <c:manualLayout>
                  <c:x val="1.2913554345034746E-2"/>
                  <c:y val="-4.5517421961209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9-456F-AC63-CB120C9B5C47}"/>
                </c:ext>
              </c:extLst>
            </c:dLbl>
            <c:dLbl>
              <c:idx val="4"/>
              <c:layout>
                <c:manualLayout>
                  <c:x val="5.727289997169707E-3"/>
                  <c:y val="-4.65824271966004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9-456F-AC63-CB120C9B5C4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pessoal!$A$5:$A$8</c:f>
              <c:strCache>
                <c:ptCount val="4"/>
                <c:pt idx="0">
                  <c:v>TERCEIRIZAÇÃO (Gestão)</c:v>
                </c:pt>
                <c:pt idx="1">
                  <c:v>TERCEIRIZAÇÃO (Docentes)</c:v>
                </c:pt>
                <c:pt idx="2">
                  <c:v>CVI</c:v>
                </c:pt>
                <c:pt idx="3">
                  <c:v>BOLSAS CIEE</c:v>
                </c:pt>
              </c:strCache>
            </c:strRef>
          </c:cat>
          <c:val>
            <c:numRef>
              <c:f>pessoal!$N$5:$N$8</c:f>
              <c:numCache>
                <c:formatCode>_(* #,##0.00_);_(* \(#,##0.00\);_(* "-"??_);_(@_)</c:formatCode>
                <c:ptCount val="4"/>
                <c:pt idx="0">
                  <c:v>1759476.19</c:v>
                </c:pt>
                <c:pt idx="1">
                  <c:v>1210321.4100000001</c:v>
                </c:pt>
                <c:pt idx="2">
                  <c:v>109000</c:v>
                </c:pt>
                <c:pt idx="3">
                  <c:v>14971.619999999999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69-456F-AC63-CB120C9B5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4"/>
        <c:gapDepth val="81"/>
        <c:shape val="box"/>
        <c:axId val="536679984"/>
        <c:axId val="536803304"/>
        <c:axId val="0"/>
      </c:bar3DChart>
      <c:catAx>
        <c:axId val="53667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36803304"/>
        <c:crosses val="autoZero"/>
        <c:auto val="1"/>
        <c:lblAlgn val="ctr"/>
        <c:lblOffset val="100"/>
        <c:noMultiLvlLbl val="0"/>
      </c:catAx>
      <c:valAx>
        <c:axId val="536803304"/>
        <c:scaling>
          <c:orientation val="minMax"/>
        </c:scaling>
        <c:delete val="1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</a:ln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crossAx val="536679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588" footer="0.31496062000003588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1"/>
              <a:t>DESPESAS  COM  PESSOAL  POR  MÊS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pessoal!$A$4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pessoal!$B$3:$M$3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pessoal!$B$4:$M$4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1F37-42EB-BA43-CA9F003D7E71}"/>
            </c:ext>
          </c:extLst>
        </c:ser>
        <c:ser>
          <c:idx val="1"/>
          <c:order val="1"/>
          <c:tx>
            <c:strRef>
              <c:f>pessoal!$A$5</c:f>
              <c:strCache>
                <c:ptCount val="1"/>
                <c:pt idx="0">
                  <c:v>TERCEIRIZAÇÃO (Gestão)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1.4285715624832742E-2"/>
                  <c:y val="3.5087772175120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A6-413F-9D15-19009B0C2587}"/>
                </c:ext>
              </c:extLst>
            </c:dLbl>
            <c:dLbl>
              <c:idx val="1"/>
              <c:layout>
                <c:manualLayout>
                  <c:x val="-1.547619192690213E-2"/>
                  <c:y val="2.23285822932584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A6-413F-9D15-19009B0C2587}"/>
                </c:ext>
              </c:extLst>
            </c:dLbl>
            <c:dLbl>
              <c:idx val="2"/>
              <c:layout>
                <c:manualLayout>
                  <c:x val="-1.547619192690213E-2"/>
                  <c:y val="2.2328582293258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A6-413F-9D15-19009B0C2587}"/>
                </c:ext>
              </c:extLst>
            </c:dLbl>
            <c:dLbl>
              <c:idx val="3"/>
              <c:layout>
                <c:manualLayout>
                  <c:x val="-1.6666668228971525E-2"/>
                  <c:y val="9.5693924113964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A6-413F-9D15-19009B0C2587}"/>
                </c:ext>
              </c:extLst>
            </c:dLbl>
            <c:dLbl>
              <c:idx val="4"/>
              <c:layout>
                <c:manualLayout>
                  <c:x val="-1.4285715624832735E-2"/>
                  <c:y val="2.8708177234189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A6-413F-9D15-19009B0C2587}"/>
                </c:ext>
              </c:extLst>
            </c:dLbl>
            <c:dLbl>
              <c:idx val="5"/>
              <c:layout>
                <c:manualLayout>
                  <c:x val="-1.547619192690213E-2"/>
                  <c:y val="1.913878482279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A6-413F-9D15-19009B0C2587}"/>
                </c:ext>
              </c:extLst>
            </c:dLbl>
            <c:dLbl>
              <c:idx val="6"/>
              <c:layout>
                <c:manualLayout>
                  <c:x val="-1.6666668228971612E-2"/>
                  <c:y val="1.2759189881861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A6-413F-9D15-19009B0C2587}"/>
                </c:ext>
              </c:extLst>
            </c:dLbl>
            <c:dLbl>
              <c:idx val="7"/>
              <c:layout>
                <c:manualLayout>
                  <c:x val="-1.5476191926902218E-2"/>
                  <c:y val="1.913878482279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A6-413F-9D15-19009B0C2587}"/>
                </c:ext>
              </c:extLst>
            </c:dLbl>
            <c:dLbl>
              <c:idx val="8"/>
              <c:layout>
                <c:manualLayout>
                  <c:x val="-1.4285715624832735E-2"/>
                  <c:y val="2.232858229325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A6-413F-9D15-19009B0C2587}"/>
                </c:ext>
              </c:extLst>
            </c:dLbl>
            <c:dLbl>
              <c:idx val="9"/>
              <c:layout>
                <c:manualLayout>
                  <c:x val="-1.4285715624832735E-2"/>
                  <c:y val="9.5693924113964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A6-413F-9D15-19009B0C2587}"/>
                </c:ext>
              </c:extLst>
            </c:dLbl>
            <c:dLbl>
              <c:idx val="10"/>
              <c:layout>
                <c:manualLayout>
                  <c:x val="-1.4285715624832735E-2"/>
                  <c:y val="2.23285822932584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A6-413F-9D15-19009B0C2587}"/>
                </c:ext>
              </c:extLst>
            </c:dLbl>
            <c:dLbl>
              <c:idx val="11"/>
              <c:layout>
                <c:manualLayout>
                  <c:x val="-1.547619192690213E-2"/>
                  <c:y val="9.5693924113964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A6-413F-9D15-19009B0C25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pessoal!$B$3:$M$3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pessoal!$B$5:$M$5</c:f>
              <c:numCache>
                <c:formatCode>_(* #,##0.00_);_(* \(#,##0.00\);_(* "-"??_);_(@_)</c:formatCode>
                <c:ptCount val="12"/>
                <c:pt idx="0">
                  <c:v>873557.07000000007</c:v>
                </c:pt>
                <c:pt idx="1">
                  <c:v>885919.12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37-42EB-BA43-CA9F003D7E71}"/>
            </c:ext>
          </c:extLst>
        </c:ser>
        <c:ser>
          <c:idx val="2"/>
          <c:order val="2"/>
          <c:tx>
            <c:strRef>
              <c:f>pessoal!$A$6</c:f>
              <c:strCache>
                <c:ptCount val="1"/>
                <c:pt idx="0">
                  <c:v>TERCEIRIZAÇÃO (Docentes)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3.5714289062081729E-3"/>
                  <c:y val="-9.5693924113964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A6-413F-9D15-19009B0C2587}"/>
                </c:ext>
              </c:extLst>
            </c:dLbl>
            <c:dLbl>
              <c:idx val="1"/>
              <c:layout>
                <c:manualLayout>
                  <c:x val="5.9523815103469735E-3"/>
                  <c:y val="-6.37959494093097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A6-413F-9D15-19009B0C2587}"/>
                </c:ext>
              </c:extLst>
            </c:dLbl>
            <c:dLbl>
              <c:idx val="2"/>
              <c:layout>
                <c:manualLayout>
                  <c:x val="4.76190520827757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A6-413F-9D15-19009B0C2587}"/>
                </c:ext>
              </c:extLst>
            </c:dLbl>
            <c:dLbl>
              <c:idx val="3"/>
              <c:layout>
                <c:manualLayout>
                  <c:x val="4.76190520827757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A6-413F-9D15-19009B0C2587}"/>
                </c:ext>
              </c:extLst>
            </c:dLbl>
            <c:dLbl>
              <c:idx val="4"/>
              <c:layout>
                <c:manualLayout>
                  <c:x val="3.57142890620814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A6-413F-9D15-19009B0C2587}"/>
                </c:ext>
              </c:extLst>
            </c:dLbl>
            <c:dLbl>
              <c:idx val="5"/>
              <c:layout>
                <c:manualLayout>
                  <c:x val="5.952381510346885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A6-413F-9D15-19009B0C2587}"/>
                </c:ext>
              </c:extLst>
            </c:dLbl>
            <c:dLbl>
              <c:idx val="6"/>
              <c:layout>
                <c:manualLayout>
                  <c:x val="5.95238151034697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A6-413F-9D15-19009B0C2587}"/>
                </c:ext>
              </c:extLst>
            </c:dLbl>
            <c:dLbl>
              <c:idx val="7"/>
              <c:layout>
                <c:manualLayout>
                  <c:x val="4.76190520827757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A6-413F-9D15-19009B0C2587}"/>
                </c:ext>
              </c:extLst>
            </c:dLbl>
            <c:dLbl>
              <c:idx val="8"/>
              <c:layout>
                <c:manualLayout>
                  <c:x val="5.95238151034679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A6-413F-9D15-19009B0C2587}"/>
                </c:ext>
              </c:extLst>
            </c:dLbl>
            <c:dLbl>
              <c:idx val="9"/>
              <c:layout>
                <c:manualLayout>
                  <c:x val="5.9523815103467983E-3"/>
                  <c:y val="-3.18979747046548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A6-413F-9D15-19009B0C2587}"/>
                </c:ext>
              </c:extLst>
            </c:dLbl>
            <c:dLbl>
              <c:idx val="10"/>
              <c:layout>
                <c:manualLayout>
                  <c:x val="4.7619052082775786E-3"/>
                  <c:y val="-5.847894473810749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A6-413F-9D15-19009B0C2587}"/>
                </c:ext>
              </c:extLst>
            </c:dLbl>
            <c:dLbl>
              <c:idx val="11"/>
              <c:layout>
                <c:manualLayout>
                  <c:x val="7.1428578124163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A6-413F-9D15-19009B0C25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pessoal!$B$3:$M$3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pessoal!$B$6:$M$6</c:f>
              <c:numCache>
                <c:formatCode>_(* #,##0.00_);_(* \(#,##0.00\);_(* "-"??_);_(@_)</c:formatCode>
                <c:ptCount val="12"/>
                <c:pt idx="0">
                  <c:v>609840.30000000005</c:v>
                </c:pt>
                <c:pt idx="1">
                  <c:v>600481.11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37-42EB-BA43-CA9F003D7E71}"/>
            </c:ext>
          </c:extLst>
        </c:ser>
        <c:ser>
          <c:idx val="4"/>
          <c:order val="3"/>
          <c:tx>
            <c:strRef>
              <c:f>pessoal!$A$7</c:f>
              <c:strCache>
                <c:ptCount val="1"/>
                <c:pt idx="0">
                  <c:v>CVI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4.76190520827756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89-4D22-B20F-03453888D66E}"/>
                </c:ext>
              </c:extLst>
            </c:dLbl>
            <c:dLbl>
              <c:idx val="1"/>
              <c:layout>
                <c:manualLayout>
                  <c:x val="4.761905208277557E-3"/>
                  <c:y val="-6.37959494093097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A6-413F-9D15-19009B0C2587}"/>
                </c:ext>
              </c:extLst>
            </c:dLbl>
            <c:dLbl>
              <c:idx val="7"/>
              <c:layout>
                <c:manualLayout>
                  <c:x val="3.571428906208096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CA6-413F-9D15-19009B0C2587}"/>
                </c:ext>
              </c:extLst>
            </c:dLbl>
            <c:dLbl>
              <c:idx val="10"/>
              <c:layout>
                <c:manualLayout>
                  <c:x val="3.5714289062081838E-3"/>
                  <c:y val="-1.1695788947621499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CA6-413F-9D15-19009B0C2587}"/>
                </c:ext>
              </c:extLst>
            </c:dLbl>
            <c:dLbl>
              <c:idx val="11"/>
              <c:layout>
                <c:manualLayout>
                  <c:x val="4.7619052082775786E-3"/>
                  <c:y val="3.18979747046548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CA6-413F-9D15-19009B0C25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pessoal!$B$3:$M$3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pessoal!$B$7:$M$7</c:f>
              <c:numCache>
                <c:formatCode>_(* #,##0.00_);_(* \(#,##0.00\);_(* "-"??_);_(@_)</c:formatCode>
                <c:ptCount val="12"/>
                <c:pt idx="0">
                  <c:v>40000</c:v>
                </c:pt>
                <c:pt idx="1">
                  <c:v>0</c:v>
                </c:pt>
                <c:pt idx="2">
                  <c:v>69000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37-42EB-BA43-CA9F003D7E71}"/>
            </c:ext>
          </c:extLst>
        </c:ser>
        <c:ser>
          <c:idx val="5"/>
          <c:order val="4"/>
          <c:tx>
            <c:strRef>
              <c:f>pessoal!$A$8</c:f>
              <c:strCache>
                <c:ptCount val="1"/>
                <c:pt idx="0">
                  <c:v>BOLSAS CIEE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7.1428578124163571E-3"/>
                  <c:y val="-6.00264372368136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A6-413F-9D15-19009B0C2587}"/>
                </c:ext>
              </c:extLst>
            </c:dLbl>
            <c:dLbl>
              <c:idx val="1"/>
              <c:layout>
                <c:manualLayout>
                  <c:x val="9.5238104165551347E-3"/>
                  <c:y val="-6.37959494093097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A6-413F-9D15-19009B0C2587}"/>
                </c:ext>
              </c:extLst>
            </c:dLbl>
            <c:dLbl>
              <c:idx val="2"/>
              <c:layout>
                <c:manualLayout>
                  <c:x val="8.3333341144857624E-3"/>
                  <c:y val="-6.37959494093097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CA6-413F-9D15-19009B0C2587}"/>
                </c:ext>
              </c:extLst>
            </c:dLbl>
            <c:dLbl>
              <c:idx val="3"/>
              <c:layout>
                <c:manualLayout>
                  <c:x val="4.76190520827757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A6-413F-9D15-19009B0C2587}"/>
                </c:ext>
              </c:extLst>
            </c:dLbl>
            <c:dLbl>
              <c:idx val="4"/>
              <c:layout>
                <c:manualLayout>
                  <c:x val="4.76190520827757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CA6-413F-9D15-19009B0C2587}"/>
                </c:ext>
              </c:extLst>
            </c:dLbl>
            <c:dLbl>
              <c:idx val="5"/>
              <c:layout>
                <c:manualLayout>
                  <c:x val="4.7619052082774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CA6-413F-9D15-19009B0C2587}"/>
                </c:ext>
              </c:extLst>
            </c:dLbl>
            <c:dLbl>
              <c:idx val="6"/>
              <c:layout>
                <c:manualLayout>
                  <c:x val="5.952381510346885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CA6-413F-9D15-19009B0C2587}"/>
                </c:ext>
              </c:extLst>
            </c:dLbl>
            <c:dLbl>
              <c:idx val="7"/>
              <c:layout>
                <c:manualLayout>
                  <c:x val="4.76190520827757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CA6-413F-9D15-19009B0C2587}"/>
                </c:ext>
              </c:extLst>
            </c:dLbl>
            <c:dLbl>
              <c:idx val="8"/>
              <c:layout>
                <c:manualLayout>
                  <c:x val="5.95238151034697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CA6-413F-9D15-19009B0C2587}"/>
                </c:ext>
              </c:extLst>
            </c:dLbl>
            <c:dLbl>
              <c:idx val="9"/>
              <c:layout>
                <c:manualLayout>
                  <c:x val="4.7619052082775786E-3"/>
                  <c:y val="3.18979747046548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CA6-413F-9D15-19009B0C2587}"/>
                </c:ext>
              </c:extLst>
            </c:dLbl>
            <c:dLbl>
              <c:idx val="10"/>
              <c:layout>
                <c:manualLayout>
                  <c:x val="7.1428578124163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CA6-413F-9D15-19009B0C2587}"/>
                </c:ext>
              </c:extLst>
            </c:dLbl>
            <c:dLbl>
              <c:idx val="11"/>
              <c:layout>
                <c:manualLayout>
                  <c:x val="7.1428578124163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CA6-413F-9D15-19009B0C25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pessoal!$B$3:$M$3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pessoal!$B$8:$M$8</c:f>
              <c:numCache>
                <c:formatCode>_(* #,##0.00_);_(* \(#,##0.00\);_(* "-"??_);_(@_)</c:formatCode>
                <c:ptCount val="12"/>
                <c:pt idx="0">
                  <c:v>7879.8</c:v>
                </c:pt>
                <c:pt idx="1">
                  <c:v>7091.82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37-42EB-BA43-CA9F003D7E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4"/>
        <c:shape val="box"/>
        <c:axId val="378906928"/>
        <c:axId val="105654976"/>
        <c:axId val="0"/>
      </c:bar3DChart>
      <c:catAx>
        <c:axId val="37890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5654976"/>
        <c:crosses val="autoZero"/>
        <c:auto val="1"/>
        <c:lblAlgn val="ctr"/>
        <c:lblOffset val="100"/>
        <c:noMultiLvlLbl val="0"/>
      </c:catAx>
      <c:valAx>
        <c:axId val="1056549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7890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TOTAL - Despesas com pessoal, por setor</a:t>
            </a:r>
          </a:p>
        </c:rich>
      </c:tx>
      <c:overlay val="0"/>
      <c:spPr>
        <a:noFill/>
        <a:ln>
          <a:solidFill>
            <a:prstClr val="white">
              <a:lumMod val="65000"/>
            </a:prstClr>
          </a:solidFill>
        </a:ln>
      </c:spPr>
    </c:title>
    <c:autoTitleDeleted val="0"/>
    <c:view3D>
      <c:rotX val="20"/>
      <c:rotY val="30"/>
      <c:depthPercent val="100"/>
      <c:rAngAx val="1"/>
    </c:view3D>
    <c:floor>
      <c:thickness val="0"/>
      <c:spPr>
        <a:solidFill>
          <a:schemeClr val="bg1">
            <a:lumMod val="85000"/>
          </a:schemeClr>
        </a:solidFill>
      </c:spPr>
    </c:floor>
    <c:sideWall>
      <c:thickness val="0"/>
      <c:spPr>
        <a:ln>
          <a:solidFill>
            <a:schemeClr val="bg1">
              <a:lumMod val="65000"/>
            </a:schemeClr>
          </a:solidFill>
        </a:ln>
      </c:spPr>
    </c:sideWall>
    <c:backWall>
      <c:thickness val="0"/>
      <c:spPr>
        <a:ln>
          <a:solidFill>
            <a:schemeClr val="bg1">
              <a:lumMod val="65000"/>
            </a:schemeClr>
          </a:solidFill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47AAC5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8.2596426715700246E-3"/>
                  <c:y val="-6.35107358568241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6F-4A93-B5D8-335DCEFF42DF}"/>
                </c:ext>
              </c:extLst>
            </c:dLbl>
            <c:dLbl>
              <c:idx val="1"/>
              <c:layout>
                <c:manualLayout>
                  <c:x val="7.1815287048520469E-3"/>
                  <c:y val="-2.29489386115904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6F-4A93-B5D8-335DCEFF42DF}"/>
                </c:ext>
              </c:extLst>
            </c:dLbl>
            <c:dLbl>
              <c:idx val="2"/>
              <c:layout>
                <c:manualLayout>
                  <c:x val="5.9656965402835934E-3"/>
                  <c:y val="-3.31674958540630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6F-4A93-B5D8-335DCEFF42DF}"/>
                </c:ext>
              </c:extLst>
            </c:dLbl>
            <c:dLbl>
              <c:idx val="3"/>
              <c:layout>
                <c:manualLayout>
                  <c:x val="6.0670240479745183E-4"/>
                  <c:y val="0.2542680610519539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6F-4A93-B5D8-335DCEFF42DF}"/>
                </c:ext>
              </c:extLst>
            </c:dLbl>
            <c:dLbl>
              <c:idx val="4"/>
              <c:layout>
                <c:manualLayout>
                  <c:x val="8.7073685522247504E-3"/>
                  <c:y val="-1.302175145017340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6F-4A93-B5D8-335DCEFF42DF}"/>
                </c:ext>
              </c:extLst>
            </c:dLbl>
            <c:dLbl>
              <c:idx val="5"/>
              <c:layout>
                <c:manualLayout>
                  <c:x val="1.9165814005588661E-3"/>
                  <c:y val="0.25400804174089636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6F-4A93-B5D8-335DCEFF42DF}"/>
                </c:ext>
              </c:extLst>
            </c:dLbl>
            <c:dLbl>
              <c:idx val="6"/>
              <c:layout>
                <c:manualLayout>
                  <c:x val="2.8864059954357055E-4"/>
                  <c:y val="0.16731154719649671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6F-4A93-B5D8-335DCEFF42DF}"/>
                </c:ext>
              </c:extLst>
            </c:dLbl>
            <c:dLbl>
              <c:idx val="7"/>
              <c:layout>
                <c:manualLayout>
                  <c:x val="1.2180109900513061E-2"/>
                  <c:y val="-1.275562906889418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6F-4A93-B5D8-335DCEFF42DF}"/>
                </c:ext>
              </c:extLst>
            </c:dLbl>
            <c:dLbl>
              <c:idx val="8"/>
              <c:layout>
                <c:manualLayout>
                  <c:x val="9.4753693740388528E-3"/>
                  <c:y val="-1.283321738088757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6F-4A93-B5D8-335DCEFF42DF}"/>
                </c:ext>
              </c:extLst>
            </c:dLbl>
            <c:dLbl>
              <c:idx val="9"/>
              <c:layout>
                <c:manualLayout>
                  <c:x val="4.0271863670147366E-3"/>
                  <c:y val="-1.26274371144022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6F-4A93-B5D8-335DCEFF42DF}"/>
                </c:ext>
              </c:extLst>
            </c:dLbl>
            <c:dLbl>
              <c:idx val="10"/>
              <c:layout>
                <c:manualLayout>
                  <c:x val="8.8573468367217963E-3"/>
                  <c:y val="-1.0206936568162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6F-4A93-B5D8-335DCEFF42DF}"/>
                </c:ext>
              </c:extLst>
            </c:dLbl>
            <c:dLbl>
              <c:idx val="11"/>
              <c:layout>
                <c:manualLayout>
                  <c:x val="7.7944691261099489E-3"/>
                  <c:y val="-1.332825624776177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6F-4A93-B5D8-335DCEFF42DF}"/>
                </c:ext>
              </c:extLst>
            </c:dLbl>
            <c:dLbl>
              <c:idx val="12"/>
              <c:layout>
                <c:manualLayout>
                  <c:x val="2.4592609158537876E-4"/>
                  <c:y val="0.22848027416262079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6F-4A93-B5D8-335DCEFF42DF}"/>
                </c:ext>
              </c:extLst>
            </c:dLbl>
            <c:dLbl>
              <c:idx val="13"/>
              <c:layout>
                <c:manualLayout>
                  <c:x val="8.1946730843242624E-3"/>
                  <c:y val="-6.62136074418500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6F-4A93-B5D8-335DCEFF42DF}"/>
                </c:ext>
              </c:extLst>
            </c:dLbl>
            <c:dLbl>
              <c:idx val="14"/>
              <c:layout>
                <c:manualLayout>
                  <c:x val="5.2823282358732274E-3"/>
                  <c:y val="-1.39975249207839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6F-4A93-B5D8-335DCEFF42DF}"/>
                </c:ext>
              </c:extLst>
            </c:dLbl>
            <c:dLbl>
              <c:idx val="15"/>
              <c:layout>
                <c:manualLayout>
                  <c:x val="7.7457921811142057E-3"/>
                  <c:y val="-6.43085417431637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6F-4A93-B5D8-335DCEFF42DF}"/>
                </c:ext>
              </c:extLst>
            </c:dLbl>
            <c:dLbl>
              <c:idx val="16"/>
              <c:layout>
                <c:manualLayout>
                  <c:x val="6.9434045476386994E-3"/>
                  <c:y val="-3.69811286542558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6F-4A93-B5D8-335DCEFF42DF}"/>
                </c:ext>
              </c:extLst>
            </c:dLbl>
            <c:dLbl>
              <c:idx val="17"/>
              <c:layout>
                <c:manualLayout>
                  <c:x val="7.2821882652200562E-3"/>
                  <c:y val="-9.052987547541012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6F-4A93-B5D8-335DCEFF42DF}"/>
                </c:ext>
              </c:extLst>
            </c:dLbl>
            <c:dLbl>
              <c:idx val="18"/>
              <c:layout>
                <c:manualLayout>
                  <c:x val="9.4466506547536914E-3"/>
                  <c:y val="-1.606444272186192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6F-4A93-B5D8-335DCEFF42DF}"/>
                </c:ext>
              </c:extLst>
            </c:dLbl>
            <c:dLbl>
              <c:idx val="19"/>
              <c:layout>
                <c:manualLayout>
                  <c:x val="-9.6552382062027055E-4"/>
                  <c:y val="0.1352658896912497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6F-4A93-B5D8-335DCEFF42DF}"/>
                </c:ext>
              </c:extLst>
            </c:dLbl>
            <c:dLbl>
              <c:idx val="20"/>
              <c:layout>
                <c:manualLayout>
                  <c:x val="6.8810433209171287E-3"/>
                  <c:y val="-1.59103169098680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6F-4A93-B5D8-335DCEFF42DF}"/>
                </c:ext>
              </c:extLst>
            </c:dLbl>
            <c:dLbl>
              <c:idx val="21"/>
              <c:layout>
                <c:manualLayout>
                  <c:x val="-2.2828415797871852E-4"/>
                  <c:y val="0.38773624349587887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6F-4A93-B5D8-335DCEFF42DF}"/>
                </c:ext>
              </c:extLst>
            </c:dLbl>
            <c:dLbl>
              <c:idx val="22"/>
              <c:layout>
                <c:manualLayout>
                  <c:x val="1.0980072166992027E-2"/>
                  <c:y val="-1.56579132271678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6F-4A93-B5D8-335DCEFF42DF}"/>
                </c:ext>
              </c:extLst>
            </c:dLbl>
            <c:dLbl>
              <c:idx val="23"/>
              <c:layout>
                <c:manualLayout>
                  <c:x val="1.2089561215482311E-2"/>
                  <c:y val="-1.29657889149399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6F-4A93-B5D8-335DCEFF42DF}"/>
                </c:ext>
              </c:extLst>
            </c:dLbl>
            <c:dLbl>
              <c:idx val="24"/>
              <c:layout>
                <c:manualLayout>
                  <c:x val="6.7681895093062603E-3"/>
                  <c:y val="-6.88468158347677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6F-4A93-B5D8-335DCEFF42D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'pessoal por setor'!$B$5:$B$27</c:f>
              <c:strCache>
                <c:ptCount val="23"/>
                <c:pt idx="0">
                  <c:v>DIR</c:v>
                </c:pt>
                <c:pt idx="1">
                  <c:v>CCI</c:v>
                </c:pt>
                <c:pt idx="2">
                  <c:v>REVTES</c:v>
                </c:pt>
                <c:pt idx="3">
                  <c:v>CCDE</c:v>
                </c:pt>
                <c:pt idx="4">
                  <c:v>VDGDI</c:v>
                </c:pt>
                <c:pt idx="5">
                  <c:v>SADM</c:v>
                </c:pt>
                <c:pt idx="6">
                  <c:v>SINF</c:v>
                </c:pt>
                <c:pt idx="7">
                  <c:v>VDPDT </c:v>
                </c:pt>
                <c:pt idx="8">
                  <c:v>BVS</c:v>
                </c:pt>
                <c:pt idx="9">
                  <c:v>BEB</c:v>
                </c:pt>
                <c:pt idx="10">
                  <c:v>VDEI</c:v>
                </c:pt>
                <c:pt idx="11">
                  <c:v>CPPG</c:v>
                </c:pt>
                <c:pt idx="12">
                  <c:v>SECESC</c:v>
                </c:pt>
                <c:pt idx="13">
                  <c:v>NUTED</c:v>
                </c:pt>
                <c:pt idx="14">
                  <c:v>LAVSA</c:v>
                </c:pt>
                <c:pt idx="15">
                  <c:v>LABORAT</c:v>
                </c:pt>
                <c:pt idx="16">
                  <c:v>LABGESTÃO</c:v>
                </c:pt>
                <c:pt idx="17">
                  <c:v>LIRES</c:v>
                </c:pt>
                <c:pt idx="18">
                  <c:v>LABMAN</c:v>
                </c:pt>
                <c:pt idx="19">
                  <c:v>LATEC</c:v>
                </c:pt>
                <c:pt idx="20">
                  <c:v>PROVOC</c:v>
                </c:pt>
                <c:pt idx="21">
                  <c:v>LABFORM</c:v>
                </c:pt>
                <c:pt idx="22">
                  <c:v>LATEPS</c:v>
                </c:pt>
              </c:strCache>
            </c:strRef>
          </c:cat>
          <c:val>
            <c:numRef>
              <c:f>'pessoal por setor'!$G$5:$G$27</c:f>
              <c:numCache>
                <c:formatCode>_(* #,##0.00_);_(* \(#,##0.00\);_(* "-"??_);_(@_)</c:formatCode>
                <c:ptCount val="23"/>
                <c:pt idx="0">
                  <c:v>55755.75</c:v>
                </c:pt>
                <c:pt idx="1">
                  <c:v>21301</c:v>
                </c:pt>
                <c:pt idx="2">
                  <c:v>48753.460000000006</c:v>
                </c:pt>
                <c:pt idx="3">
                  <c:v>300202.59000000003</c:v>
                </c:pt>
                <c:pt idx="4">
                  <c:v>94307.47</c:v>
                </c:pt>
                <c:pt idx="5">
                  <c:v>404560.44</c:v>
                </c:pt>
                <c:pt idx="6">
                  <c:v>170498.4</c:v>
                </c:pt>
                <c:pt idx="7">
                  <c:v>20526.57</c:v>
                </c:pt>
                <c:pt idx="8">
                  <c:v>0</c:v>
                </c:pt>
                <c:pt idx="9">
                  <c:v>102738.09000000001</c:v>
                </c:pt>
                <c:pt idx="10">
                  <c:v>58388.14</c:v>
                </c:pt>
                <c:pt idx="11">
                  <c:v>39458.28</c:v>
                </c:pt>
                <c:pt idx="12">
                  <c:v>276874.03000000003</c:v>
                </c:pt>
                <c:pt idx="13">
                  <c:v>60312.200000000004</c:v>
                </c:pt>
                <c:pt idx="14">
                  <c:v>125202.92000000001</c:v>
                </c:pt>
                <c:pt idx="15">
                  <c:v>109435.42</c:v>
                </c:pt>
                <c:pt idx="16">
                  <c:v>19694.839999999997</c:v>
                </c:pt>
                <c:pt idx="17">
                  <c:v>93400.95</c:v>
                </c:pt>
                <c:pt idx="18">
                  <c:v>53308.15</c:v>
                </c:pt>
                <c:pt idx="19">
                  <c:v>126347.71</c:v>
                </c:pt>
                <c:pt idx="20">
                  <c:v>118495.95000000001</c:v>
                </c:pt>
                <c:pt idx="21">
                  <c:v>681640.75</c:v>
                </c:pt>
                <c:pt idx="22">
                  <c:v>112566.11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B6F-4A93-B5D8-335DCEFF4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gapDepth val="111"/>
        <c:shape val="box"/>
        <c:axId val="536804872"/>
        <c:axId val="536806832"/>
        <c:axId val="0"/>
      </c:bar3DChart>
      <c:catAx>
        <c:axId val="536804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36806832"/>
        <c:crosses val="autoZero"/>
        <c:auto val="1"/>
        <c:lblAlgn val="ctr"/>
        <c:lblOffset val="100"/>
        <c:noMultiLvlLbl val="0"/>
      </c:catAx>
      <c:valAx>
        <c:axId val="536806832"/>
        <c:scaling>
          <c:orientation val="minMax"/>
        </c:scaling>
        <c:delete val="1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crossAx val="536804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588" footer="0.31496062000003588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-Terceirização (Gestão)</a:t>
            </a:r>
          </a:p>
        </c:rich>
      </c:tx>
      <c:layout>
        <c:manualLayout>
          <c:xMode val="edge"/>
          <c:yMode val="edge"/>
          <c:x val="0.42573921043374735"/>
          <c:y val="6.6423157779434876E-3"/>
        </c:manualLayout>
      </c:layout>
      <c:overlay val="0"/>
      <c:spPr>
        <a:ln>
          <a:solidFill>
            <a:sysClr val="window" lastClr="FFFFFF">
              <a:lumMod val="65000"/>
            </a:sysClr>
          </a:solidFill>
        </a:ln>
      </c:spPr>
    </c:title>
    <c:autoTitleDeleted val="0"/>
    <c:view3D>
      <c:rotX val="20"/>
      <c:rotY val="30"/>
      <c:depthPercent val="100"/>
      <c:rAngAx val="1"/>
    </c:view3D>
    <c:floor>
      <c:thickness val="0"/>
      <c:spPr>
        <a:solidFill>
          <a:schemeClr val="bg1">
            <a:lumMod val="75000"/>
          </a:schemeClr>
        </a:solidFill>
      </c:spPr>
    </c:floor>
    <c:sideWall>
      <c:thickness val="0"/>
      <c:spPr>
        <a:ln>
          <a:solidFill>
            <a:schemeClr val="bg1">
              <a:lumMod val="65000"/>
            </a:schemeClr>
          </a:solidFill>
        </a:ln>
      </c:spPr>
    </c:sideWall>
    <c:backWall>
      <c:thickness val="0"/>
      <c:spPr>
        <a:ln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backWall>
    <c:plotArea>
      <c:layout>
        <c:manualLayout>
          <c:layoutTarget val="inner"/>
          <c:xMode val="edge"/>
          <c:yMode val="edge"/>
          <c:x val="1.4866513927131279E-2"/>
          <c:y val="5.9558336966837024E-2"/>
          <c:w val="0.97270154108301365"/>
          <c:h val="0.7966905195482486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'pessoal por setor'!$C$3</c:f>
              <c:strCache>
                <c:ptCount val="1"/>
                <c:pt idx="0">
                  <c:v>Terceirização (Gestão)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4.0531618284051878E-3"/>
                  <c:y val="-4.99519286679404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F3-4807-989E-B50580BDE500}"/>
                </c:ext>
              </c:extLst>
            </c:dLbl>
            <c:dLbl>
              <c:idx val="1"/>
              <c:layout>
                <c:manualLayout>
                  <c:x val="8.0227521952644498E-3"/>
                  <c:y val="-2.16437985886270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F3-4807-989E-B50580BDE500}"/>
                </c:ext>
              </c:extLst>
            </c:dLbl>
            <c:dLbl>
              <c:idx val="2"/>
              <c:layout>
                <c:manualLayout>
                  <c:x val="6.1885045670776661E-3"/>
                  <c:y val="-1.825034320451574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F3-4807-989E-B50580BDE500}"/>
                </c:ext>
              </c:extLst>
            </c:dLbl>
            <c:dLbl>
              <c:idx val="3"/>
              <c:layout>
                <c:manualLayout>
                  <c:x val="-1.1892446015592727E-5"/>
                  <c:y val="0.1402378526904406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F3-4807-989E-B50580BDE500}"/>
                </c:ext>
              </c:extLst>
            </c:dLbl>
            <c:dLbl>
              <c:idx val="4"/>
              <c:layout>
                <c:manualLayout>
                  <c:x val="8.2083824662532931E-3"/>
                  <c:y val="-2.095110344049649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3-4807-989E-B50580BDE500}"/>
                </c:ext>
              </c:extLst>
            </c:dLbl>
            <c:dLbl>
              <c:idx val="5"/>
              <c:layout>
                <c:manualLayout>
                  <c:x val="-6.2511020783784254E-4"/>
                  <c:y val="0.1432200912674312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F3-4807-989E-B50580BDE500}"/>
                </c:ext>
              </c:extLst>
            </c:dLbl>
            <c:dLbl>
              <c:idx val="6"/>
              <c:layout>
                <c:manualLayout>
                  <c:x val="-1.112376155040305E-3"/>
                  <c:y val="0.1080827937458725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F3-4807-989E-B50580BDE500}"/>
                </c:ext>
              </c:extLst>
            </c:dLbl>
            <c:dLbl>
              <c:idx val="7"/>
              <c:layout>
                <c:manualLayout>
                  <c:x val="5.0090982617676059E-3"/>
                  <c:y val="-4.38840798155234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F3-4807-989E-B50580BDE500}"/>
                </c:ext>
              </c:extLst>
            </c:dLbl>
            <c:dLbl>
              <c:idx val="8"/>
              <c:layout>
                <c:manualLayout>
                  <c:x val="1.3925401953050543E-2"/>
                  <c:y val="-2.53711759105972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F3-4807-989E-B50580BDE500}"/>
                </c:ext>
              </c:extLst>
            </c:dLbl>
            <c:dLbl>
              <c:idx val="9"/>
              <c:layout>
                <c:manualLayout>
                  <c:x val="5.5304198498329531E-3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F3-4807-989E-B50580BDE500}"/>
                </c:ext>
              </c:extLst>
            </c:dLbl>
            <c:dLbl>
              <c:idx val="10"/>
              <c:layout>
                <c:manualLayout>
                  <c:x val="4.2451707749842681E-3"/>
                  <c:y val="-4.97877911738039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F3-4807-989E-B50580BDE500}"/>
                </c:ext>
              </c:extLst>
            </c:dLbl>
            <c:dLbl>
              <c:idx val="11"/>
              <c:layout>
                <c:manualLayout>
                  <c:x val="5.4622004549617397E-3"/>
                  <c:y val="-1.10733439661834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F3-4807-989E-B50580BDE500}"/>
                </c:ext>
              </c:extLst>
            </c:dLbl>
            <c:dLbl>
              <c:idx val="12"/>
              <c:layout>
                <c:manualLayout>
                  <c:x val="-4.0574863542290455E-4"/>
                  <c:y val="0.148567655903554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F3-4807-989E-B50580BDE500}"/>
                </c:ext>
              </c:extLst>
            </c:dLbl>
            <c:dLbl>
              <c:idx val="13"/>
              <c:layout>
                <c:manualLayout>
                  <c:x val="4.0129437382433715E-3"/>
                  <c:y val="-4.36099352774430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F3-4807-989E-B50580BDE500}"/>
                </c:ext>
              </c:extLst>
            </c:dLbl>
            <c:dLbl>
              <c:idx val="14"/>
              <c:layout>
                <c:manualLayout>
                  <c:x val="7.9817773130833516E-3"/>
                  <c:y val="-6.31824583815422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F3-4807-989E-B50580BDE500}"/>
                </c:ext>
              </c:extLst>
            </c:dLbl>
            <c:dLbl>
              <c:idx val="15"/>
              <c:layout>
                <c:manualLayout>
                  <c:x val="8.208274353107595E-3"/>
                  <c:y val="-2.21760231440851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F3-4807-989E-B50580BDE500}"/>
                </c:ext>
              </c:extLst>
            </c:dLbl>
            <c:dLbl>
              <c:idx val="16"/>
              <c:layout>
                <c:manualLayout>
                  <c:x val="4.5567528605926473E-3"/>
                  <c:y val="-2.217602314408594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F3-4807-989E-B50580BDE500}"/>
                </c:ext>
              </c:extLst>
            </c:dLbl>
            <c:dLbl>
              <c:idx val="17"/>
              <c:layout>
                <c:manualLayout>
                  <c:x val="6.8351292908890209E-3"/>
                  <c:y val="7.3338029295399648E-6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F3-4807-989E-B50580BDE500}"/>
                </c:ext>
              </c:extLst>
            </c:dLbl>
            <c:dLbl>
              <c:idx val="18"/>
              <c:layout>
                <c:manualLayout>
                  <c:x val="5.7739987668614613E-3"/>
                  <c:y val="-4.43153772735225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F3-4807-989E-B50580BDE500}"/>
                </c:ext>
              </c:extLst>
            </c:dLbl>
            <c:dLbl>
              <c:idx val="19"/>
              <c:layout>
                <c:manualLayout>
                  <c:x val="4.8685511724924696E-3"/>
                  <c:y val="-1.6262229109670712E-16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F3-4807-989E-B50580BDE500}"/>
                </c:ext>
              </c:extLst>
            </c:dLbl>
            <c:dLbl>
              <c:idx val="20"/>
              <c:layout>
                <c:manualLayout>
                  <c:x val="5.7739987668613607E-3"/>
                  <c:y val="3.6669014647699824E-6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F3-4807-989E-B50580BDE500}"/>
                </c:ext>
              </c:extLst>
            </c:dLbl>
            <c:dLbl>
              <c:idx val="21"/>
              <c:layout>
                <c:manualLayout>
                  <c:x val="5.4622004549617397E-3"/>
                  <c:y val="-4.43153772735225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F3-4807-989E-B50580BDE500}"/>
                </c:ext>
              </c:extLst>
            </c:dLbl>
            <c:dLbl>
              <c:idx val="22"/>
              <c:layout>
                <c:manualLayout>
                  <c:x val="5.6180996109116005E-3"/>
                  <c:y val="2.21760231440843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F3-4807-989E-B50580BDE50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'pessoal por setor'!$B$5:$B$27</c:f>
              <c:strCache>
                <c:ptCount val="23"/>
                <c:pt idx="0">
                  <c:v>DIR</c:v>
                </c:pt>
                <c:pt idx="1">
                  <c:v>CCI</c:v>
                </c:pt>
                <c:pt idx="2">
                  <c:v>REVTES</c:v>
                </c:pt>
                <c:pt idx="3">
                  <c:v>CCDE</c:v>
                </c:pt>
                <c:pt idx="4">
                  <c:v>VDGDI</c:v>
                </c:pt>
                <c:pt idx="5">
                  <c:v>SADM</c:v>
                </c:pt>
                <c:pt idx="6">
                  <c:v>SINF</c:v>
                </c:pt>
                <c:pt idx="7">
                  <c:v>VDPDT </c:v>
                </c:pt>
                <c:pt idx="8">
                  <c:v>BVS</c:v>
                </c:pt>
                <c:pt idx="9">
                  <c:v>BEB</c:v>
                </c:pt>
                <c:pt idx="10">
                  <c:v>VDEI</c:v>
                </c:pt>
                <c:pt idx="11">
                  <c:v>CPPG</c:v>
                </c:pt>
                <c:pt idx="12">
                  <c:v>SECESC</c:v>
                </c:pt>
                <c:pt idx="13">
                  <c:v>NUTED</c:v>
                </c:pt>
                <c:pt idx="14">
                  <c:v>LAVSA</c:v>
                </c:pt>
                <c:pt idx="15">
                  <c:v>LABORAT</c:v>
                </c:pt>
                <c:pt idx="16">
                  <c:v>LABGESTÃO</c:v>
                </c:pt>
                <c:pt idx="17">
                  <c:v>LIRES</c:v>
                </c:pt>
                <c:pt idx="18">
                  <c:v>LABMAN</c:v>
                </c:pt>
                <c:pt idx="19">
                  <c:v>LATEC</c:v>
                </c:pt>
                <c:pt idx="20">
                  <c:v>PROVOC</c:v>
                </c:pt>
                <c:pt idx="21">
                  <c:v>LABFORM</c:v>
                </c:pt>
                <c:pt idx="22">
                  <c:v>LATEPS</c:v>
                </c:pt>
              </c:strCache>
            </c:strRef>
          </c:cat>
          <c:val>
            <c:numRef>
              <c:f>'pessoal por setor'!$C$5:$C$27</c:f>
              <c:numCache>
                <c:formatCode>_(* #,##0.00_);_(* \(#,##0.00\);_(* "-"??_);_(@_)</c:formatCode>
                <c:ptCount val="23"/>
                <c:pt idx="0">
                  <c:v>55755.75</c:v>
                </c:pt>
                <c:pt idx="1">
                  <c:v>21301</c:v>
                </c:pt>
                <c:pt idx="2">
                  <c:v>48753.460000000006</c:v>
                </c:pt>
                <c:pt idx="3">
                  <c:v>298626.63</c:v>
                </c:pt>
                <c:pt idx="4">
                  <c:v>94307.47</c:v>
                </c:pt>
                <c:pt idx="5">
                  <c:v>295560.44</c:v>
                </c:pt>
                <c:pt idx="6">
                  <c:v>168922.44</c:v>
                </c:pt>
                <c:pt idx="7">
                  <c:v>20526.57</c:v>
                </c:pt>
                <c:pt idx="8">
                  <c:v>0</c:v>
                </c:pt>
                <c:pt idx="9">
                  <c:v>101162.13</c:v>
                </c:pt>
                <c:pt idx="10">
                  <c:v>58388.14</c:v>
                </c:pt>
                <c:pt idx="11">
                  <c:v>39458.28</c:v>
                </c:pt>
                <c:pt idx="12">
                  <c:v>276874.03000000003</c:v>
                </c:pt>
                <c:pt idx="13">
                  <c:v>58736.240000000005</c:v>
                </c:pt>
                <c:pt idx="14">
                  <c:v>18118.879999999997</c:v>
                </c:pt>
                <c:pt idx="15">
                  <c:v>18813.419999999998</c:v>
                </c:pt>
                <c:pt idx="16">
                  <c:v>18118.879999999997</c:v>
                </c:pt>
                <c:pt idx="17">
                  <c:v>18813.419999999998</c:v>
                </c:pt>
                <c:pt idx="18">
                  <c:v>18903.72</c:v>
                </c:pt>
                <c:pt idx="19">
                  <c:v>22689.4</c:v>
                </c:pt>
                <c:pt idx="20">
                  <c:v>69173.53</c:v>
                </c:pt>
                <c:pt idx="21">
                  <c:v>18280.05</c:v>
                </c:pt>
                <c:pt idx="22">
                  <c:v>18192.309999999998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8F3-4807-989E-B50580BDE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gapDepth val="111"/>
        <c:shape val="box"/>
        <c:axId val="536808792"/>
        <c:axId val="536805264"/>
        <c:axId val="0"/>
      </c:bar3DChart>
      <c:catAx>
        <c:axId val="536808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36805264"/>
        <c:crosses val="autoZero"/>
        <c:auto val="1"/>
        <c:lblAlgn val="ctr"/>
        <c:lblOffset val="100"/>
        <c:noMultiLvlLbl val="0"/>
      </c:catAx>
      <c:valAx>
        <c:axId val="536805264"/>
        <c:scaling>
          <c:orientation val="minMax"/>
          <c:max val="600000"/>
        </c:scaling>
        <c:delete val="1"/>
        <c:axPos val="l"/>
        <c:majorGridlines>
          <c:spPr>
            <a:ln w="6350"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crossAx val="536808792"/>
        <c:crosses val="autoZero"/>
        <c:crossBetween val="between"/>
        <c:majorUnit val="1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405" footer="0.3149606200000340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- Terceirização (Docentes)</a:t>
            </a:r>
          </a:p>
        </c:rich>
      </c:tx>
      <c:overlay val="0"/>
      <c:spPr>
        <a:ln>
          <a:solidFill>
            <a:sysClr val="window" lastClr="FFFFFF">
              <a:lumMod val="65000"/>
            </a:sysClr>
          </a:solidFill>
        </a:ln>
      </c:sp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85000"/>
          </a:schemeClr>
        </a:solidFill>
      </c:spPr>
    </c:floor>
    <c:sideWall>
      <c:thickness val="0"/>
      <c:spPr>
        <a:noFill/>
        <a:ln>
          <a:solidFill>
            <a:sysClr val="window" lastClr="FFFFFF">
              <a:lumMod val="65000"/>
            </a:sysClr>
          </a:solidFill>
        </a:ln>
      </c:spPr>
    </c:sideWall>
    <c:backWall>
      <c:thickness val="0"/>
      <c:spPr>
        <a:noFill/>
        <a:ln>
          <a:solidFill>
            <a:sysClr val="window" lastClr="FFFFFF">
              <a:lumMod val="65000"/>
            </a:sysClr>
          </a:solidFill>
        </a:ln>
      </c:spPr>
    </c:backWall>
    <c:plotArea>
      <c:layout>
        <c:manualLayout>
          <c:layoutTarget val="inner"/>
          <c:xMode val="edge"/>
          <c:yMode val="edge"/>
          <c:x val="1.6936104695921501E-2"/>
          <c:y val="9.3219129193433267E-2"/>
          <c:w val="0.96612779060820064"/>
          <c:h val="0.8310588050155406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'pessoal por setor'!$B$146</c:f>
              <c:strCache>
                <c:ptCount val="1"/>
                <c:pt idx="0">
                  <c:v>Terceirização (Docentes)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1.2976479761459861E-2"/>
                  <c:y val="-2.69236323625485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50-40B8-A7BF-7EE390B95104}"/>
                </c:ext>
              </c:extLst>
            </c:dLbl>
            <c:dLbl>
              <c:idx val="1"/>
              <c:layout>
                <c:manualLayout>
                  <c:x val="1.2175692571297872E-2"/>
                  <c:y val="-3.267475844995621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50-40B8-A7BF-7EE390B95104}"/>
                </c:ext>
              </c:extLst>
            </c:dLbl>
            <c:dLbl>
              <c:idx val="2"/>
              <c:layout>
                <c:manualLayout>
                  <c:x val="1.2976481006718821E-2"/>
                  <c:y val="-2.911208151382823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50-40B8-A7BF-7EE390B95104}"/>
                </c:ext>
              </c:extLst>
            </c:dLbl>
            <c:dLbl>
              <c:idx val="3"/>
              <c:layout>
                <c:manualLayout>
                  <c:x val="1.7130197062549684E-2"/>
                  <c:y val="-3.799221028849045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0-40B8-A7BF-7EE390B95104}"/>
                </c:ext>
              </c:extLst>
            </c:dLbl>
            <c:dLbl>
              <c:idx val="4"/>
              <c:layout>
                <c:manualLayout>
                  <c:x val="1.7970043930574914E-2"/>
                  <c:y val="-2.620087336244545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50-40B8-A7BF-7EE390B95104}"/>
                </c:ext>
              </c:extLst>
            </c:dLbl>
            <c:dLbl>
              <c:idx val="5"/>
              <c:layout>
                <c:manualLayout>
                  <c:x val="1.5860141930673081E-2"/>
                  <c:y val="-1.74672489082969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0-40B8-A7BF-7EE390B95104}"/>
                </c:ext>
              </c:extLst>
            </c:dLbl>
            <c:dLbl>
              <c:idx val="6"/>
              <c:layout>
                <c:manualLayout>
                  <c:x val="-5.2252004253186157E-2"/>
                  <c:y val="9.024745269286754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50-40B8-A7BF-7EE390B95104}"/>
                </c:ext>
              </c:extLst>
            </c:dLbl>
            <c:dLbl>
              <c:idx val="7"/>
              <c:layout>
                <c:manualLayout>
                  <c:x val="1.7399816939741634E-2"/>
                  <c:y val="-4.299493612548982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0-40B8-A7BF-7EE390B95104}"/>
                </c:ext>
              </c:extLst>
            </c:dLbl>
            <c:dLbl>
              <c:idx val="8"/>
              <c:layout>
                <c:manualLayout>
                  <c:x val="2.211949834215296E-2"/>
                  <c:y val="-3.531583177370500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50-40B8-A7BF-7EE390B95104}"/>
                </c:ext>
              </c:extLst>
            </c:dLbl>
            <c:dLbl>
              <c:idx val="9"/>
              <c:layout>
                <c:manualLayout>
                  <c:x val="-3.9644296488050228E-2"/>
                  <c:y val="0.1164483260553129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50-40B8-A7BF-7EE390B95104}"/>
                </c:ext>
              </c:extLst>
            </c:dLbl>
            <c:dLbl>
              <c:idx val="10"/>
              <c:layout>
                <c:manualLayout>
                  <c:x val="1.3096407294554493E-2"/>
                  <c:y val="-5.118280845465818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50-40B8-A7BF-7EE390B95104}"/>
                </c:ext>
              </c:extLst>
            </c:dLbl>
            <c:dLbl>
              <c:idx val="11"/>
              <c:layout>
                <c:manualLayout>
                  <c:x val="0"/>
                  <c:y val="0.1426491994177584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50-40B8-A7BF-7EE390B9510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'pessoal por setor'!$A$148:$A$155</c:f>
              <c:strCache>
                <c:ptCount val="8"/>
                <c:pt idx="0">
                  <c:v>LAVSA</c:v>
                </c:pt>
                <c:pt idx="1">
                  <c:v>LABORAT</c:v>
                </c:pt>
                <c:pt idx="2">
                  <c:v>LIRES</c:v>
                </c:pt>
                <c:pt idx="3">
                  <c:v>LABMAN</c:v>
                </c:pt>
                <c:pt idx="4">
                  <c:v>LATEC</c:v>
                </c:pt>
                <c:pt idx="5">
                  <c:v>LIC-PROVOC</c:v>
                </c:pt>
                <c:pt idx="6">
                  <c:v>LABFORM</c:v>
                </c:pt>
                <c:pt idx="7">
                  <c:v>LATEPS</c:v>
                </c:pt>
              </c:strCache>
            </c:strRef>
          </c:cat>
          <c:val>
            <c:numRef>
              <c:f>'pessoal por setor'!$B$148:$B$155</c:f>
              <c:numCache>
                <c:formatCode>_(* #,##0.00_);_(* \(#,##0.00\);_(* "-"??_);_(@_)</c:formatCode>
                <c:ptCount val="8"/>
                <c:pt idx="0">
                  <c:v>107084.04000000001</c:v>
                </c:pt>
                <c:pt idx="1">
                  <c:v>90622</c:v>
                </c:pt>
                <c:pt idx="2">
                  <c:v>73799.55</c:v>
                </c:pt>
                <c:pt idx="3">
                  <c:v>34404.43</c:v>
                </c:pt>
                <c:pt idx="4">
                  <c:v>102082.35</c:v>
                </c:pt>
                <c:pt idx="5">
                  <c:v>47746.460000000006</c:v>
                </c:pt>
                <c:pt idx="6">
                  <c:v>661784.74</c:v>
                </c:pt>
                <c:pt idx="7">
                  <c:v>92797.84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350-40B8-A7BF-7EE390B9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gapDepth val="111"/>
        <c:shape val="box"/>
        <c:axId val="536805656"/>
        <c:axId val="536802128"/>
        <c:axId val="0"/>
      </c:bar3DChart>
      <c:catAx>
        <c:axId val="536805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36802128"/>
        <c:crosses val="autoZero"/>
        <c:auto val="1"/>
        <c:lblAlgn val="ctr"/>
        <c:lblOffset val="100"/>
        <c:noMultiLvlLbl val="0"/>
      </c:catAx>
      <c:valAx>
        <c:axId val="536802128"/>
        <c:scaling>
          <c:orientation val="minMax"/>
        </c:scaling>
        <c:delete val="1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536805656"/>
        <c:crosses val="autoZero"/>
        <c:crossBetween val="between"/>
        <c:majorUnit val="100000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405" footer="0.3149606200000340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t-BR" b="1">
                <a:solidFill>
                  <a:sysClr val="windowText" lastClr="000000"/>
                </a:solidFill>
              </a:rPr>
              <a:t>Previsto x Executado - 2024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'2009-2024'!$D$3</c:f>
              <c:strCache>
                <c:ptCount val="1"/>
                <c:pt idx="0">
                  <c:v>PREVISTO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'2009-2024'!$C$4:$C$19</c:f>
              <c:strCach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2020*</c:v>
                </c:pt>
                <c:pt idx="12">
                  <c:v>2021*</c:v>
                </c:pt>
                <c:pt idx="13">
                  <c:v>2022*</c:v>
                </c:pt>
                <c:pt idx="14">
                  <c:v>2023*</c:v>
                </c:pt>
                <c:pt idx="15">
                  <c:v>2024*</c:v>
                </c:pt>
              </c:strCache>
            </c:strRef>
          </c:cat>
          <c:val>
            <c:numRef>
              <c:f>'2009-2024'!$D$4:$D$19</c:f>
              <c:numCache>
                <c:formatCode>_(* #,##0.00_);_(* \(#,##0.00\);_(* "-"??_);_(@_)</c:formatCode>
                <c:ptCount val="16"/>
                <c:pt idx="0">
                  <c:v>5605282.5899999999</c:v>
                </c:pt>
                <c:pt idx="1">
                  <c:v>7707115.379999999</c:v>
                </c:pt>
                <c:pt idx="2">
                  <c:v>7966240.0200000005</c:v>
                </c:pt>
                <c:pt idx="3">
                  <c:v>8607167.3600000013</c:v>
                </c:pt>
                <c:pt idx="4">
                  <c:v>9160516.9200000018</c:v>
                </c:pt>
                <c:pt idx="5">
                  <c:v>9720000</c:v>
                </c:pt>
                <c:pt idx="6">
                  <c:v>14137869.779999999</c:v>
                </c:pt>
                <c:pt idx="7">
                  <c:v>13366033</c:v>
                </c:pt>
                <c:pt idx="8">
                  <c:v>14300000</c:v>
                </c:pt>
                <c:pt idx="9">
                  <c:v>15243219.439999999</c:v>
                </c:pt>
                <c:pt idx="10">
                  <c:v>15262187.939999999</c:v>
                </c:pt>
                <c:pt idx="11">
                  <c:v>18429611.510000002</c:v>
                </c:pt>
                <c:pt idx="12">
                  <c:v>20186151.25</c:v>
                </c:pt>
                <c:pt idx="13">
                  <c:v>21425854.34</c:v>
                </c:pt>
                <c:pt idx="14">
                  <c:v>26047396.780000001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D0-45C3-88FA-77304F0904CF}"/>
            </c:ext>
          </c:extLst>
        </c:ser>
        <c:ser>
          <c:idx val="1"/>
          <c:order val="1"/>
          <c:tx>
            <c:strRef>
              <c:f>'2009-2024'!$E$3</c:f>
              <c:strCache>
                <c:ptCount val="1"/>
                <c:pt idx="0">
                  <c:v>EXECUÇÃO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'2009-2024'!$C$4:$C$19</c:f>
              <c:strCach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2020*</c:v>
                </c:pt>
                <c:pt idx="12">
                  <c:v>2021*</c:v>
                </c:pt>
                <c:pt idx="13">
                  <c:v>2022*</c:v>
                </c:pt>
                <c:pt idx="14">
                  <c:v>2023*</c:v>
                </c:pt>
                <c:pt idx="15">
                  <c:v>2024*</c:v>
                </c:pt>
              </c:strCache>
            </c:strRef>
          </c:cat>
          <c:val>
            <c:numRef>
              <c:f>'2009-2024'!$E$4:$E$19</c:f>
              <c:numCache>
                <c:formatCode>_(* #,##0.00_);_(* \(#,##0.00\);_(* "-"??_);_(@_)</c:formatCode>
                <c:ptCount val="16"/>
                <c:pt idx="0">
                  <c:v>5226564.16</c:v>
                </c:pt>
                <c:pt idx="1">
                  <c:v>6335344.71</c:v>
                </c:pt>
                <c:pt idx="2">
                  <c:v>7396016.9539999999</c:v>
                </c:pt>
                <c:pt idx="3">
                  <c:v>6920567.8799999999</c:v>
                </c:pt>
                <c:pt idx="4">
                  <c:v>7238971.4199999981</c:v>
                </c:pt>
                <c:pt idx="5">
                  <c:v>9221267.7799999993</c:v>
                </c:pt>
                <c:pt idx="6">
                  <c:v>10073616.789999999</c:v>
                </c:pt>
                <c:pt idx="7">
                  <c:v>12176179.4</c:v>
                </c:pt>
                <c:pt idx="8">
                  <c:v>12290926.689999999</c:v>
                </c:pt>
                <c:pt idx="9">
                  <c:v>12617987.810000001</c:v>
                </c:pt>
                <c:pt idx="10">
                  <c:v>12836046.01</c:v>
                </c:pt>
                <c:pt idx="11">
                  <c:v>14546517.48</c:v>
                </c:pt>
                <c:pt idx="12">
                  <c:v>16474086.77</c:v>
                </c:pt>
                <c:pt idx="13">
                  <c:v>17477995.73</c:v>
                </c:pt>
                <c:pt idx="14">
                  <c:v>21921777.66</c:v>
                </c:pt>
                <c:pt idx="15">
                  <c:v>3940982.7600000002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D0-45C3-88FA-77304F090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857714639"/>
        <c:axId val="1849811471"/>
      </c:barChart>
      <c:catAx>
        <c:axId val="185771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49811471"/>
        <c:crosses val="autoZero"/>
        <c:auto val="1"/>
        <c:lblAlgn val="ctr"/>
        <c:lblOffset val="100"/>
        <c:noMultiLvlLbl val="0"/>
      </c:catAx>
      <c:valAx>
        <c:axId val="18498114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5771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t-BR" sz="1440" b="1" i="0" u="none" strike="noStrike" kern="1200" spc="0" baseline="0">
                <a:solidFill>
                  <a:sysClr val="windowText" lastClr="000000"/>
                </a:solidFill>
              </a:rPr>
              <a:t>Previsto x Executado - 2024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'2009-2024'!$D$3</c:f>
              <c:strCache>
                <c:ptCount val="1"/>
                <c:pt idx="0">
                  <c:v>PREVISTO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'2009-2024'!$C$4:$C$19</c:f>
              <c:strCach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2020*</c:v>
                </c:pt>
                <c:pt idx="12">
                  <c:v>2021*</c:v>
                </c:pt>
                <c:pt idx="13">
                  <c:v>2022*</c:v>
                </c:pt>
                <c:pt idx="14">
                  <c:v>2023*</c:v>
                </c:pt>
                <c:pt idx="15">
                  <c:v>2024*</c:v>
                </c:pt>
              </c:strCache>
            </c:strRef>
          </c:cat>
          <c:val>
            <c:numRef>
              <c:f>'2009-2024'!$D$4:$D$19</c:f>
              <c:numCache>
                <c:formatCode>_(* #,##0.00_);_(* \(#,##0.00\);_(* "-"??_);_(@_)</c:formatCode>
                <c:ptCount val="16"/>
                <c:pt idx="0">
                  <c:v>5605282.5899999999</c:v>
                </c:pt>
                <c:pt idx="1">
                  <c:v>7707115.379999999</c:v>
                </c:pt>
                <c:pt idx="2">
                  <c:v>7966240.0200000005</c:v>
                </c:pt>
                <c:pt idx="3">
                  <c:v>8607167.3600000013</c:v>
                </c:pt>
                <c:pt idx="4">
                  <c:v>9160516.9200000018</c:v>
                </c:pt>
                <c:pt idx="5">
                  <c:v>9720000</c:v>
                </c:pt>
                <c:pt idx="6">
                  <c:v>14137869.779999999</c:v>
                </c:pt>
                <c:pt idx="7">
                  <c:v>13366033</c:v>
                </c:pt>
                <c:pt idx="8">
                  <c:v>14300000</c:v>
                </c:pt>
                <c:pt idx="9">
                  <c:v>15243219.439999999</c:v>
                </c:pt>
                <c:pt idx="10">
                  <c:v>15262187.939999999</c:v>
                </c:pt>
                <c:pt idx="11">
                  <c:v>18429611.510000002</c:v>
                </c:pt>
                <c:pt idx="12">
                  <c:v>20186151.25</c:v>
                </c:pt>
                <c:pt idx="13">
                  <c:v>21425854.34</c:v>
                </c:pt>
                <c:pt idx="14">
                  <c:v>26047396.780000001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3B-491D-A6D6-33F45FF68ADB}"/>
            </c:ext>
          </c:extLst>
        </c:ser>
        <c:ser>
          <c:idx val="1"/>
          <c:order val="1"/>
          <c:tx>
            <c:strRef>
              <c:f>'2009-2024'!$E$3</c:f>
              <c:strCache>
                <c:ptCount val="1"/>
                <c:pt idx="0">
                  <c:v>EXECUÇÃO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'2009-2024'!$C$4:$C$19</c:f>
              <c:strCach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2020*</c:v>
                </c:pt>
                <c:pt idx="12">
                  <c:v>2021*</c:v>
                </c:pt>
                <c:pt idx="13">
                  <c:v>2022*</c:v>
                </c:pt>
                <c:pt idx="14">
                  <c:v>2023*</c:v>
                </c:pt>
                <c:pt idx="15">
                  <c:v>2024*</c:v>
                </c:pt>
              </c:strCache>
            </c:strRef>
          </c:cat>
          <c:val>
            <c:numRef>
              <c:f>'2009-2024'!$E$4:$E$19</c:f>
              <c:numCache>
                <c:formatCode>_(* #,##0.00_);_(* \(#,##0.00\);_(* "-"??_);_(@_)</c:formatCode>
                <c:ptCount val="16"/>
                <c:pt idx="0">
                  <c:v>5226564.16</c:v>
                </c:pt>
                <c:pt idx="1">
                  <c:v>6335344.71</c:v>
                </c:pt>
                <c:pt idx="2">
                  <c:v>7396016.9539999999</c:v>
                </c:pt>
                <c:pt idx="3">
                  <c:v>6920567.8799999999</c:v>
                </c:pt>
                <c:pt idx="4">
                  <c:v>7238971.4199999981</c:v>
                </c:pt>
                <c:pt idx="5">
                  <c:v>9221267.7799999993</c:v>
                </c:pt>
                <c:pt idx="6">
                  <c:v>10073616.789999999</c:v>
                </c:pt>
                <c:pt idx="7">
                  <c:v>12176179.4</c:v>
                </c:pt>
                <c:pt idx="8">
                  <c:v>12290926.689999999</c:v>
                </c:pt>
                <c:pt idx="9">
                  <c:v>12617987.810000001</c:v>
                </c:pt>
                <c:pt idx="10">
                  <c:v>12836046.01</c:v>
                </c:pt>
                <c:pt idx="11">
                  <c:v>14546517.48</c:v>
                </c:pt>
                <c:pt idx="12">
                  <c:v>16474086.77</c:v>
                </c:pt>
                <c:pt idx="13">
                  <c:v>17477995.73</c:v>
                </c:pt>
                <c:pt idx="14">
                  <c:v>21921777.66</c:v>
                </c:pt>
                <c:pt idx="15">
                  <c:v>3940982.7600000002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3B-491D-A6D6-33F45FF68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2903663"/>
        <c:axId val="1888105823"/>
      </c:lineChart>
      <c:catAx>
        <c:axId val="1632903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8105823"/>
        <c:crosses val="autoZero"/>
        <c:auto val="1"/>
        <c:lblAlgn val="ctr"/>
        <c:lblOffset val="100"/>
        <c:noMultiLvlLbl val="0"/>
      </c:catAx>
      <c:valAx>
        <c:axId val="1888105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32903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Execução: Custeio + Capital- 2009-2023  </a:t>
            </a:r>
          </a:p>
        </c:rich>
      </c:tx>
      <c:overlay val="0"/>
      <c:spPr>
        <a:ln>
          <a:solidFill>
            <a:schemeClr val="tx1">
              <a:lumMod val="50000"/>
              <a:lumOff val="50000"/>
            </a:schemeClr>
          </a:solidFill>
        </a:ln>
      </c:spPr>
    </c:title>
    <c:autoTitleDeleted val="0"/>
    <c:view3D>
      <c:rotX val="10"/>
      <c:rotY val="20"/>
      <c:depthPercent val="100"/>
      <c:rAngAx val="1"/>
    </c:view3D>
    <c:floor>
      <c:thickness val="0"/>
      <c:spPr>
        <a:solidFill>
          <a:prstClr val="white">
            <a:lumMod val="85000"/>
            <a:alpha val="73000"/>
          </a:prstClr>
        </a:solidFill>
      </c:spPr>
    </c:floor>
    <c:sideWall>
      <c:thickness val="0"/>
      <c:spPr>
        <a:ln>
          <a:solidFill>
            <a:prstClr val="white">
              <a:lumMod val="75000"/>
            </a:prstClr>
          </a:solidFill>
        </a:ln>
      </c:spPr>
    </c:sideWall>
    <c:backWall>
      <c:thickness val="0"/>
      <c:spPr>
        <a:ln>
          <a:solidFill>
            <a:prstClr val="white">
              <a:lumMod val="75000"/>
            </a:prstClr>
          </a:solidFill>
        </a:ln>
      </c:spPr>
    </c:backWall>
    <c:plotArea>
      <c:layout>
        <c:manualLayout>
          <c:layoutTarget val="inner"/>
          <c:xMode val="edge"/>
          <c:yMode val="edge"/>
          <c:x val="7.9484548421642071E-2"/>
          <c:y val="0.12433833079870245"/>
          <c:w val="0.89290306126830676"/>
          <c:h val="0.77101314952694056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evolução!$E$74</c:f>
              <c:strCache>
                <c:ptCount val="1"/>
                <c:pt idx="0">
                  <c:v>Total  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4.2355881376318761E-5"/>
                  <c:y val="0.15765472081236295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EB-409F-B12D-5440F1590CA7}"/>
                </c:ext>
              </c:extLst>
            </c:dLbl>
            <c:dLbl>
              <c:idx val="1"/>
              <c:layout>
                <c:manualLayout>
                  <c:x val="2.6237595633526626E-4"/>
                  <c:y val="0.18383931336653028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EB-409F-B12D-5440F1590CA7}"/>
                </c:ext>
              </c:extLst>
            </c:dLbl>
            <c:dLbl>
              <c:idx val="2"/>
              <c:layout>
                <c:manualLayout>
                  <c:x val="-1.3665102245945101E-3"/>
                  <c:y val="0.21519177735812633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EB-409F-B12D-5440F1590CA7}"/>
                </c:ext>
              </c:extLst>
            </c:dLbl>
            <c:dLbl>
              <c:idx val="3"/>
              <c:layout>
                <c:manualLayout>
                  <c:x val="-5.5581289234661678E-4"/>
                  <c:y val="0.20319677290796545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EB-409F-B12D-5440F1590CA7}"/>
                </c:ext>
              </c:extLst>
            </c:dLbl>
            <c:dLbl>
              <c:idx val="4"/>
              <c:layout>
                <c:manualLayout>
                  <c:x val="-8.8463283674568066E-4"/>
                  <c:y val="0.21034959966317346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EB-409F-B12D-5440F1590CA7}"/>
                </c:ext>
              </c:extLst>
            </c:dLbl>
            <c:dLbl>
              <c:idx val="5"/>
              <c:layout>
                <c:manualLayout>
                  <c:x val="-1.1525409903688619E-7"/>
                  <c:y val="0.26442867691950556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EB-409F-B12D-5440F1590CA7}"/>
                </c:ext>
              </c:extLst>
            </c:dLbl>
            <c:dLbl>
              <c:idx val="6"/>
              <c:layout>
                <c:manualLayout>
                  <c:x val="2.0371161995283571E-4"/>
                  <c:y val="0.27631146507112259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EB-409F-B12D-5440F1590CA7}"/>
                </c:ext>
              </c:extLst>
            </c:dLbl>
            <c:dLbl>
              <c:idx val="7"/>
              <c:layout>
                <c:manualLayout>
                  <c:x val="-4.9011083433244361E-4"/>
                  <c:y val="0.28883705423629846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EB-409F-B12D-5440F1590CA7}"/>
                </c:ext>
              </c:extLst>
            </c:dLbl>
            <c:dLbl>
              <c:idx val="8"/>
              <c:layout>
                <c:manualLayout>
                  <c:x val="1.2068673931354818E-3"/>
                  <c:y val="0.28287330572634939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EB-409F-B12D-5440F1590CA7}"/>
                </c:ext>
              </c:extLst>
            </c:dLbl>
            <c:dLbl>
              <c:idx val="9"/>
              <c:layout>
                <c:manualLayout>
                  <c:x val="0"/>
                  <c:y val="0.26698004326397462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EB-409F-B12D-5440F1590CA7}"/>
                </c:ext>
              </c:extLst>
            </c:dLbl>
            <c:dLbl>
              <c:idx val="10"/>
              <c:layout>
                <c:manualLayout>
                  <c:x val="1.9423958795512669E-3"/>
                  <c:y val="0.25945947866498736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EB-409F-B12D-5440F1590CA7}"/>
                </c:ext>
              </c:extLst>
            </c:dLbl>
            <c:dLbl>
              <c:idx val="11"/>
              <c:layout>
                <c:manualLayout>
                  <c:x val="2.0192518141848851E-4"/>
                  <c:y val="0.26321976096447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F8-46E6-84B3-19EA9945A119}"/>
                </c:ext>
              </c:extLst>
            </c:dLbl>
            <c:dLbl>
              <c:idx val="12"/>
              <c:layout>
                <c:manualLayout>
                  <c:x val="-1.0733874420003669E-16"/>
                  <c:y val="0.27074032556346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78-408F-BB3D-5AC52D2FB757}"/>
                </c:ext>
              </c:extLst>
            </c:dLbl>
            <c:dLbl>
              <c:idx val="13"/>
              <c:layout>
                <c:manualLayout>
                  <c:x val="-1.0733874420003669E-16"/>
                  <c:y val="0.2669800432639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78-408F-BB3D-5AC52D2FB757}"/>
                </c:ext>
              </c:extLst>
            </c:dLbl>
            <c:dLbl>
              <c:idx val="14"/>
              <c:layout>
                <c:manualLayout>
                  <c:x val="-1.0733874420003669E-16"/>
                  <c:y val="0.278260890162450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78-408F-BB3D-5AC52D2FB757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evolução!$D$75:$D$89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evolução!$E$75:$E$89</c:f>
              <c:numCache>
                <c:formatCode>_(* #,##0.00_);_(* \(#,##0.00\);_(* "-"??_);_(@_)</c:formatCode>
                <c:ptCount val="15"/>
                <c:pt idx="0">
                  <c:v>5226564.16</c:v>
                </c:pt>
                <c:pt idx="1">
                  <c:v>6339394.71</c:v>
                </c:pt>
                <c:pt idx="2">
                  <c:v>7396016.9500000002</c:v>
                </c:pt>
                <c:pt idx="3">
                  <c:v>6920567.8799999999</c:v>
                </c:pt>
                <c:pt idx="4">
                  <c:v>7238971.4199999999</c:v>
                </c:pt>
                <c:pt idx="5">
                  <c:v>9221267.7799999993</c:v>
                </c:pt>
                <c:pt idx="6">
                  <c:v>10073616.789999999</c:v>
                </c:pt>
                <c:pt idx="7">
                  <c:v>12173799.5</c:v>
                </c:pt>
                <c:pt idx="8">
                  <c:v>12290926.689999999</c:v>
                </c:pt>
                <c:pt idx="9">
                  <c:v>12617987.810000001</c:v>
                </c:pt>
                <c:pt idx="10">
                  <c:v>12836046.01</c:v>
                </c:pt>
                <c:pt idx="11">
                  <c:v>14546517.48</c:v>
                </c:pt>
                <c:pt idx="12">
                  <c:v>16747086.77</c:v>
                </c:pt>
                <c:pt idx="13">
                  <c:v>17477995.73</c:v>
                </c:pt>
                <c:pt idx="14">
                  <c:v>3940982.7600000002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6EB-409F-B12D-5440F1590CA7}"/>
            </c:ext>
          </c:extLst>
        </c:ser>
        <c:ser>
          <c:idx val="0"/>
          <c:order val="1"/>
          <c:tx>
            <c:strRef>
              <c:f>evolução!$H$74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99239557710608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EB-409F-B12D-5440F1590CA7}"/>
                </c:ext>
              </c:extLst>
            </c:dLbl>
            <c:dLbl>
              <c:idx val="1"/>
              <c:layout>
                <c:manualLayout>
                  <c:x val="9.78935380794852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EB-409F-B12D-5440F1590CA7}"/>
                </c:ext>
              </c:extLst>
            </c:dLbl>
            <c:dLbl>
              <c:idx val="2"/>
              <c:layout>
                <c:manualLayout>
                  <c:x val="8.39087469252745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EB-409F-B12D-5440F1590CA7}"/>
                </c:ext>
              </c:extLst>
            </c:dLbl>
            <c:dLbl>
              <c:idx val="3"/>
              <c:layout>
                <c:manualLayout>
                  <c:x val="6.99239557710608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EB-409F-B12D-5440F1590CA7}"/>
                </c:ext>
              </c:extLst>
            </c:dLbl>
            <c:dLbl>
              <c:idx val="4"/>
              <c:layout>
                <c:manualLayout>
                  <c:x val="6.99239557710608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EB-409F-B12D-5440F1590CA7}"/>
                </c:ext>
              </c:extLst>
            </c:dLbl>
            <c:dLbl>
              <c:idx val="5"/>
              <c:layout>
                <c:manualLayout>
                  <c:x val="5.3981562340769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EB-409F-B12D-5440F1590CA7}"/>
                </c:ext>
              </c:extLst>
            </c:dLbl>
            <c:dLbl>
              <c:idx val="6"/>
              <c:layout>
                <c:manualLayout>
                  <c:x val="5.4634476811508646E-3"/>
                  <c:y val="-3.760282299492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EB-409F-B12D-5440F1590CA7}"/>
                </c:ext>
              </c:extLst>
            </c:dLbl>
            <c:dLbl>
              <c:idx val="7"/>
              <c:layout>
                <c:manualLayout>
                  <c:x val="6.19531120969434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EB-409F-B12D-5440F1590CA7}"/>
                </c:ext>
              </c:extLst>
            </c:dLbl>
            <c:dLbl>
              <c:idx val="8"/>
              <c:layout>
                <c:manualLayout>
                  <c:x val="6.2523619886910376E-3"/>
                  <c:y val="-1.3787542489938707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EB-409F-B12D-5440F1590CA7}"/>
                </c:ext>
              </c:extLst>
            </c:dLbl>
            <c:dLbl>
              <c:idx val="9"/>
              <c:layout>
                <c:manualLayout>
                  <c:x val="5.1983632534895194E-3"/>
                  <c:y val="-3.760282299492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EB-409F-B12D-5440F1590CA7}"/>
                </c:ext>
              </c:extLst>
            </c:dLbl>
            <c:dLbl>
              <c:idx val="10"/>
              <c:layout>
                <c:manualLayout>
                  <c:x val="3.87092416845032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EB-409F-B12D-5440F1590CA7}"/>
                </c:ext>
              </c:extLst>
            </c:dLbl>
            <c:dLbl>
              <c:idx val="11"/>
              <c:layout>
                <c:manualLayout>
                  <c:x val="3.9369647671675962E-3"/>
                  <c:y val="-3.760282299492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F8-46E6-84B3-19EA9945A119}"/>
                </c:ext>
              </c:extLst>
            </c:dLbl>
            <c:dLbl>
              <c:idx val="12"/>
              <c:layout>
                <c:manualLayout>
                  <c:x val="4.39118117126045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78-408F-BB3D-5AC52D2FB757}"/>
                </c:ext>
              </c:extLst>
            </c:dLbl>
            <c:dLbl>
              <c:idx val="13"/>
              <c:layout>
                <c:manualLayout>
                  <c:x val="5.854908228347521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78-408F-BB3D-5AC52D2FB757}"/>
                </c:ext>
              </c:extLst>
            </c:dLbl>
            <c:dLbl>
              <c:idx val="14"/>
              <c:layout>
                <c:manualLayout>
                  <c:x val="5.1230446998040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17-43A4-ADD4-7CB3A3D40E9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9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evolução!$D$75:$D$89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evolução!$H$75:$H$89</c:f>
              <c:numCache>
                <c:formatCode>_(* #,##0.00_);_(* \(#,##0.00\);_(* "-"??_);_(@_)</c:formatCode>
                <c:ptCount val="15"/>
                <c:pt idx="0">
                  <c:v>594758.81000000006</c:v>
                </c:pt>
                <c:pt idx="1">
                  <c:v>225515.38</c:v>
                </c:pt>
                <c:pt idx="2">
                  <c:v>59972.69</c:v>
                </c:pt>
                <c:pt idx="3">
                  <c:v>178856</c:v>
                </c:pt>
                <c:pt idx="4">
                  <c:v>536048.62</c:v>
                </c:pt>
                <c:pt idx="5">
                  <c:v>825644.16</c:v>
                </c:pt>
                <c:pt idx="6">
                  <c:v>173991.84</c:v>
                </c:pt>
                <c:pt idx="7">
                  <c:v>467485.59</c:v>
                </c:pt>
                <c:pt idx="8">
                  <c:v>113652.23</c:v>
                </c:pt>
                <c:pt idx="9">
                  <c:v>227345.53</c:v>
                </c:pt>
                <c:pt idx="10">
                  <c:v>279446.74</c:v>
                </c:pt>
                <c:pt idx="11">
                  <c:v>69986.59</c:v>
                </c:pt>
                <c:pt idx="12">
                  <c:v>920016.57</c:v>
                </c:pt>
                <c:pt idx="13">
                  <c:v>887409.83</c:v>
                </c:pt>
                <c:pt idx="14">
                  <c:v>23328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6EB-409F-B12D-5440F1590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4"/>
        <c:gapDepth val="67"/>
        <c:shape val="box"/>
        <c:axId val="443522176"/>
        <c:axId val="443525704"/>
        <c:axId val="0"/>
      </c:bar3DChart>
      <c:catAx>
        <c:axId val="44352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3525704"/>
        <c:crosses val="autoZero"/>
        <c:auto val="1"/>
        <c:lblAlgn val="ctr"/>
        <c:lblOffset val="100"/>
        <c:noMultiLvlLbl val="0"/>
      </c:catAx>
      <c:valAx>
        <c:axId val="44352570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3522176"/>
        <c:crosses val="autoZero"/>
        <c:crossBetween val="between"/>
        <c:majorUnit val="3000000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588" footer="0.31496062000003588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Execução: Custeio - 2009-2023</a:t>
            </a:r>
          </a:p>
        </c:rich>
      </c:tx>
      <c:overlay val="0"/>
      <c:spPr>
        <a:ln>
          <a:solidFill>
            <a:schemeClr val="tx1">
              <a:lumMod val="75000"/>
              <a:lumOff val="25000"/>
            </a:schemeClr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0811850106784765"/>
          <c:y val="0.11353996237196014"/>
          <c:w val="0.81332171929190555"/>
          <c:h val="0.68750092733657664"/>
        </c:manualLayout>
      </c:layout>
      <c:lineChart>
        <c:grouping val="standard"/>
        <c:varyColors val="0"/>
        <c:ser>
          <c:idx val="0"/>
          <c:order val="0"/>
          <c:tx>
            <c:strRef>
              <c:f>evolução!$B$4</c:f>
              <c:strCache>
                <c:ptCount val="1"/>
                <c:pt idx="0">
                  <c:v>Custeio</c:v>
                </c:pt>
              </c:strCache>
            </c:strRef>
          </c:tx>
          <c:spPr>
            <a:ln w="31750">
              <a:solidFill>
                <a:schemeClr val="accent4">
                  <a:lumMod val="75000"/>
                </a:schemeClr>
              </a:solidFill>
            </a:ln>
          </c:spPr>
          <c:marker>
            <c:symbol val="diamond"/>
            <c:size val="6"/>
            <c:spPr>
              <a:solidFill>
                <a:schemeClr val="accent4">
                  <a:lumMod val="75000"/>
                </a:schemeClr>
              </a:solidFill>
              <a:ln w="6350">
                <a:solidFill>
                  <a:srgbClr val="8064A2">
                    <a:lumMod val="75000"/>
                  </a:srgbClr>
                </a:solidFill>
              </a:ln>
            </c:spPr>
          </c:marker>
          <c:cat>
            <c:numRef>
              <c:f>evolução!$C$3:$Q$3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evolução!$C$4:$Q$4</c:f>
              <c:numCache>
                <c:formatCode>_(* #,##0.00_);_(* \(#,##0.00\);_(* "-"??_);_(@_)</c:formatCode>
                <c:ptCount val="15"/>
                <c:pt idx="0">
                  <c:v>5226564.16</c:v>
                </c:pt>
                <c:pt idx="1">
                  <c:v>6339394.7100000009</c:v>
                </c:pt>
                <c:pt idx="2">
                  <c:v>7396016.9539999999</c:v>
                </c:pt>
                <c:pt idx="3">
                  <c:v>6920567.8799999999</c:v>
                </c:pt>
                <c:pt idx="4">
                  <c:v>7238971.4199999981</c:v>
                </c:pt>
                <c:pt idx="5">
                  <c:v>9221267.7799999993</c:v>
                </c:pt>
                <c:pt idx="6">
                  <c:v>10073616.789999999</c:v>
                </c:pt>
                <c:pt idx="7">
                  <c:v>12173799.470000001</c:v>
                </c:pt>
                <c:pt idx="8">
                  <c:v>12290926.689999999</c:v>
                </c:pt>
                <c:pt idx="9">
                  <c:v>12617987.810000001</c:v>
                </c:pt>
                <c:pt idx="10">
                  <c:v>12836046.01</c:v>
                </c:pt>
                <c:pt idx="11">
                  <c:v>14546517.48</c:v>
                </c:pt>
                <c:pt idx="12">
                  <c:v>16747086.77</c:v>
                </c:pt>
                <c:pt idx="13">
                  <c:v>17477995.73</c:v>
                </c:pt>
                <c:pt idx="14">
                  <c:v>3940982.7600000002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A-49AE-BF59-F45014C03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520608"/>
        <c:axId val="443524920"/>
      </c:lineChart>
      <c:catAx>
        <c:axId val="44352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443524920"/>
        <c:crosses val="autoZero"/>
        <c:auto val="1"/>
        <c:lblAlgn val="ctr"/>
        <c:lblOffset val="100"/>
        <c:noMultiLvlLbl val="0"/>
      </c:catAx>
      <c:valAx>
        <c:axId val="4435249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pt-BR"/>
          </a:p>
        </c:txPr>
        <c:crossAx val="443520608"/>
        <c:crosses val="autoZero"/>
        <c:crossBetween val="between"/>
        <c:majorUnit val="3000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solidFill>
        <a:schemeClr val="tx1">
          <a:lumMod val="50000"/>
          <a:lumOff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>
      <c:oddHeader>&amp;L&amp;8Seção de Programação/VDGDI/EPSJV</c:oddHeader>
    </c:headerFooter>
    <c:pageMargins b="0.78740157480314954" l="0.51181102362204722" r="0.51181102362204722" t="0.78740157480314954" header="0.31496062992132562" footer="0.3149606299213256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pt-BR" sz="1200" b="1">
                <a:latin typeface="+mn-lt"/>
              </a:rPr>
              <a:t>Execução: Capital - 2009-2023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0811850106784765"/>
          <c:y val="0.11353996237196014"/>
          <c:w val="0.81332171929190555"/>
          <c:h val="0.68750092733657664"/>
        </c:manualLayout>
      </c:layout>
      <c:lineChart>
        <c:grouping val="standard"/>
        <c:varyColors val="0"/>
        <c:ser>
          <c:idx val="0"/>
          <c:order val="0"/>
          <c:tx>
            <c:strRef>
              <c:f>evolução!$B$5</c:f>
              <c:strCache>
                <c:ptCount val="1"/>
                <c:pt idx="0">
                  <c:v>Capital</c:v>
                </c:pt>
              </c:strCache>
            </c:strRef>
          </c:tx>
          <c:spPr>
            <a:ln w="381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evolução!$C$3:$Q$3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evolução!$C$5:$Q$5</c:f>
              <c:numCache>
                <c:formatCode>_(* #,##0.00_);_(* \(#,##0.00\);_(* "-"??_);_(@_)</c:formatCode>
                <c:ptCount val="15"/>
                <c:pt idx="0">
                  <c:v>594758.81000000006</c:v>
                </c:pt>
                <c:pt idx="1">
                  <c:v>225515.38</c:v>
                </c:pt>
                <c:pt idx="2">
                  <c:v>59972.69</c:v>
                </c:pt>
                <c:pt idx="3">
                  <c:v>178855.99999999997</c:v>
                </c:pt>
                <c:pt idx="4">
                  <c:v>536048.62</c:v>
                </c:pt>
                <c:pt idx="5">
                  <c:v>825644.16</c:v>
                </c:pt>
                <c:pt idx="6">
                  <c:v>173991.84</c:v>
                </c:pt>
                <c:pt idx="7">
                  <c:v>467485.59</c:v>
                </c:pt>
                <c:pt idx="8">
                  <c:v>113652.23</c:v>
                </c:pt>
                <c:pt idx="9">
                  <c:v>227345.53</c:v>
                </c:pt>
                <c:pt idx="10">
                  <c:v>279446.74</c:v>
                </c:pt>
                <c:pt idx="11">
                  <c:v>69986.59</c:v>
                </c:pt>
                <c:pt idx="12">
                  <c:v>920016.57</c:v>
                </c:pt>
                <c:pt idx="13">
                  <c:v>887409.83</c:v>
                </c:pt>
                <c:pt idx="14">
                  <c:v>23328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2-4E17-AF75-4EE4C892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520608"/>
        <c:axId val="443524920"/>
      </c:lineChart>
      <c:catAx>
        <c:axId val="44352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43524920"/>
        <c:crosses val="autoZero"/>
        <c:auto val="1"/>
        <c:lblAlgn val="ctr"/>
        <c:lblOffset val="100"/>
        <c:noMultiLvlLbl val="0"/>
      </c:catAx>
      <c:valAx>
        <c:axId val="443524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43520608"/>
        <c:crosses val="autoZero"/>
        <c:crossBetween val="between"/>
        <c:majorUnit val="30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>
      <c:oddHeader>&amp;L&amp;8Seção de Programação/VDGDI/EPSJV</c:oddHeader>
    </c:headerFooter>
    <c:pageMargins b="0.78740157480314954" l="0.51181102362204722" r="0.51181102362204722" t="0.78740157480314954" header="0.31496062992132562" footer="0.3149606299213256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EXECUÇÃO FINANCEIRA POR MÊS - 2024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33C9-4A6B-8BD0-399E2520E1ED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C9-4A6B-8BD0-399E2520E1E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33C9-4A6B-8BD0-399E2520E1E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C9-4A6B-8BD0-399E2520E1E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33C9-4A6B-8BD0-399E2520E1ED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C9-4A6B-8BD0-399E2520E1ED}"/>
              </c:ext>
            </c:extLst>
          </c:dPt>
          <c:dPt>
            <c:idx val="6"/>
            <c:invertIfNegative val="0"/>
            <c:bubble3D val="0"/>
            <c:spPr>
              <a:solidFill>
                <a:srgbClr val="FF7C80"/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33C9-4A6B-8BD0-399E2520E1E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C9-4A6B-8BD0-399E2520E1E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33C9-4A6B-8BD0-399E2520E1ED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C9-4A6B-8BD0-399E2520E1ED}"/>
              </c:ext>
            </c:extLst>
          </c:dPt>
          <c:dPt>
            <c:idx val="10"/>
            <c:invertIfNegative val="0"/>
            <c:bubble3D val="0"/>
            <c:spPr>
              <a:solidFill>
                <a:srgbClr val="0070C0"/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33C9-4A6B-8BD0-399E2520E1ED}"/>
              </c:ext>
            </c:extLst>
          </c:dPt>
          <c:dPt>
            <c:idx val="11"/>
            <c:invertIfNegative val="0"/>
            <c:bubble3D val="0"/>
            <c:spPr>
              <a:solidFill>
                <a:srgbClr val="FF9900"/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761-4469-B051-C7570AB168ED}"/>
              </c:ext>
            </c:extLst>
          </c:dPt>
          <c:dLbls>
            <c:dLbl>
              <c:idx val="0"/>
              <c:layout>
                <c:manualLayout>
                  <c:x val="-2.0498260388847362E-16"/>
                  <c:y val="5.6803201506591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C9-4A6B-8BD0-399E2520E1ED}"/>
                </c:ext>
              </c:extLst>
            </c:dLbl>
            <c:dLbl>
              <c:idx val="1"/>
              <c:layout>
                <c:manualLayout>
                  <c:x val="-8.3857488490229563E-3"/>
                  <c:y val="-7.1751412429378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C9-4A6B-8BD0-399E2520E1ED}"/>
                </c:ext>
              </c:extLst>
            </c:dLbl>
            <c:dLbl>
              <c:idx val="2"/>
              <c:layout>
                <c:manualLayout>
                  <c:x val="1.956674731438687E-2"/>
                  <c:y val="-2.98964218455743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C9-4A6B-8BD0-399E2520E1ED}"/>
                </c:ext>
              </c:extLst>
            </c:dLbl>
            <c:dLbl>
              <c:idx val="11"/>
              <c:layout>
                <c:manualLayout>
                  <c:x val="-7.8071229600772507E-2"/>
                  <c:y val="-5.7126647834274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1-4469-B051-C7570AB168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'TOTAL GERAL'!$B$87:$B$98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'TOTAL GERAL'!$C$87:$C$98</c:f>
              <c:numCache>
                <c:formatCode>_(* #,##0.00_);_(* \(#,##0.00\);_(* "-"??_);_(@_)</c:formatCode>
                <c:ptCount val="12"/>
                <c:pt idx="0">
                  <c:v>1937684.7100000002</c:v>
                </c:pt>
                <c:pt idx="1">
                  <c:v>1867960.78</c:v>
                </c:pt>
                <c:pt idx="2">
                  <c:v>158665.26999999999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1-4469-B051-C7570AB168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shape val="box"/>
        <c:axId val="418597568"/>
        <c:axId val="572144272"/>
        <c:axId val="0"/>
      </c:bar3DChart>
      <c:catAx>
        <c:axId val="418597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2144272"/>
        <c:crosses val="autoZero"/>
        <c:auto val="1"/>
        <c:lblAlgn val="ctr"/>
        <c:lblOffset val="100"/>
        <c:noMultiLvlLbl val="0"/>
      </c:catAx>
      <c:valAx>
        <c:axId val="572144272"/>
        <c:scaling>
          <c:orientation val="minMax"/>
        </c:scaling>
        <c:delete val="1"/>
        <c:axPos val="b"/>
        <c:numFmt formatCode="_(* #,##0.00_);_(* \(#,##0.00\);_(* &quot;-&quot;??_);_(@_)" sourceLinked="1"/>
        <c:majorTickMark val="none"/>
        <c:minorTickMark val="none"/>
        <c:tickLblPos val="nextTo"/>
        <c:crossAx val="418597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1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Evolução</a:t>
            </a:r>
            <a:r>
              <a:rPr lang="en-US" baseline="0"/>
              <a:t> Orçamento Custeio</a:t>
            </a:r>
          </a:p>
          <a:p>
            <a:pPr>
              <a:defRPr/>
            </a:pPr>
            <a:r>
              <a:rPr lang="en-US" baseline="0">
                <a:solidFill>
                  <a:srgbClr val="0070C0"/>
                </a:solidFill>
              </a:rPr>
              <a:t>Executado</a:t>
            </a:r>
            <a:r>
              <a:rPr lang="en-US" baseline="0"/>
              <a:t> X </a:t>
            </a:r>
            <a:r>
              <a:rPr lang="en-US" baseline="0">
                <a:solidFill>
                  <a:srgbClr val="FF0000"/>
                </a:solidFill>
              </a:rPr>
              <a:t>Valores corrigidos IPCA</a:t>
            </a:r>
            <a:endParaRPr lang="en-US">
              <a:solidFill>
                <a:srgbClr val="FF0000"/>
              </a:solidFill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'evolução (custeio)'!$C$4</c:f>
              <c:strCache>
                <c:ptCount val="1"/>
                <c:pt idx="0">
                  <c:v>Valor executado</c:v>
                </c:pt>
              </c:strCache>
            </c:strRef>
          </c:tx>
          <c:cat>
            <c:numRef>
              <c:f>'evolução (custeio)'!$D$3:$R$3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'evolução (custeio)'!$D$4:$R$4</c:f>
              <c:numCache>
                <c:formatCode>_(* #,##0.00_);_(* \(#,##0.00\);_(* "-"??_);_(@_)</c:formatCode>
                <c:ptCount val="15"/>
                <c:pt idx="0">
                  <c:v>5226564.16</c:v>
                </c:pt>
                <c:pt idx="1">
                  <c:v>6339394.7100000009</c:v>
                </c:pt>
                <c:pt idx="2">
                  <c:v>7396016.9539999999</c:v>
                </c:pt>
                <c:pt idx="3">
                  <c:v>6920567.8799999999</c:v>
                </c:pt>
                <c:pt idx="4">
                  <c:v>7238971.4199999981</c:v>
                </c:pt>
                <c:pt idx="5">
                  <c:v>9221267.7799999993</c:v>
                </c:pt>
                <c:pt idx="6">
                  <c:v>10073616.789999999</c:v>
                </c:pt>
                <c:pt idx="7">
                  <c:v>12173799.470000001</c:v>
                </c:pt>
                <c:pt idx="8">
                  <c:v>12290926.689999999</c:v>
                </c:pt>
                <c:pt idx="9">
                  <c:v>12617987.810000001</c:v>
                </c:pt>
                <c:pt idx="10">
                  <c:v>12836046.01</c:v>
                </c:pt>
                <c:pt idx="11">
                  <c:v>14546517.48</c:v>
                </c:pt>
                <c:pt idx="12">
                  <c:v>16747086.77</c:v>
                </c:pt>
                <c:pt idx="13">
                  <c:v>17477995.73</c:v>
                </c:pt>
                <c:pt idx="14">
                  <c:v>21921777.66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4-4A0C-8EB4-E612B7BD4D14}"/>
            </c:ext>
          </c:extLst>
        </c:ser>
        <c:ser>
          <c:idx val="1"/>
          <c:order val="1"/>
          <c:tx>
            <c:strRef>
              <c:f>'evolução (custeio)'!$C$5</c:f>
              <c:strCache>
                <c:ptCount val="1"/>
                <c:pt idx="0">
                  <c:v>Valor corrigido IPCA</c:v>
                </c:pt>
              </c:strCache>
            </c:strRef>
          </c:tx>
          <c:cat>
            <c:numRef>
              <c:f>'evolução (custeio)'!$D$3:$R$3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'evolução (custeio)'!$D$5:$R$5</c:f>
              <c:numCache>
                <c:formatCode>_(* #,##0.00_);_(* \(#,##0.00\);_(* "-"??_);_(@_)</c:formatCode>
                <c:ptCount val="15"/>
                <c:pt idx="0">
                  <c:v>11774957.76</c:v>
                </c:pt>
                <c:pt idx="1">
                  <c:v>13520124.48</c:v>
                </c:pt>
                <c:pt idx="2">
                  <c:v>14791345.33</c:v>
                </c:pt>
                <c:pt idx="3">
                  <c:v>13114717.66</c:v>
                </c:pt>
                <c:pt idx="4">
                  <c:v>12969210.890000001</c:v>
                </c:pt>
                <c:pt idx="5">
                  <c:v>15504283.699999999</c:v>
                </c:pt>
                <c:pt idx="6">
                  <c:v>15331260.02</c:v>
                </c:pt>
                <c:pt idx="7">
                  <c:v>17317520.699999999</c:v>
                </c:pt>
                <c:pt idx="8">
                  <c:v>17007277.280000001</c:v>
                </c:pt>
                <c:pt idx="9">
                  <c:v>16780902.989999998</c:v>
                </c:pt>
                <c:pt idx="10">
                  <c:v>16529584.880000001</c:v>
                </c:pt>
                <c:pt idx="11">
                  <c:v>17958052.579999998</c:v>
                </c:pt>
                <c:pt idx="12">
                  <c:v>18669851.620000001</c:v>
                </c:pt>
                <c:pt idx="13">
                  <c:v>18399044.16</c:v>
                </c:pt>
                <c:pt idx="14">
                  <c:v>21921777.66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4-4A0C-8EB4-E612B7BD4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59232"/>
        <c:axId val="172106496"/>
      </c:lineChart>
      <c:catAx>
        <c:axId val="17135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2106496"/>
        <c:crosses val="autoZero"/>
        <c:auto val="1"/>
        <c:lblAlgn val="ctr"/>
        <c:lblOffset val="100"/>
        <c:noMultiLvlLbl val="0"/>
      </c:catAx>
      <c:valAx>
        <c:axId val="172106496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171359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Evolução Orçamento Capital</a:t>
            </a:r>
            <a:endParaRPr lang="pt-BR"/>
          </a:p>
          <a:p>
            <a:pPr>
              <a:defRPr/>
            </a:pPr>
            <a:r>
              <a:rPr lang="en-US" sz="1800" b="1" i="0" baseline="0">
                <a:solidFill>
                  <a:srgbClr val="00B050"/>
                </a:solidFill>
              </a:rPr>
              <a:t>Executado</a:t>
            </a:r>
            <a:r>
              <a:rPr lang="en-US" sz="1800" b="1" i="0" baseline="0"/>
              <a:t> X </a:t>
            </a:r>
            <a:r>
              <a:rPr lang="en-US" sz="1800" b="1" i="0" baseline="0">
                <a:solidFill>
                  <a:schemeClr val="accent6">
                    <a:lumMod val="75000"/>
                  </a:schemeClr>
                </a:solidFill>
              </a:rPr>
              <a:t>Valores corrigidos IPCA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'evolução (capital)'!$C$4</c:f>
              <c:strCache>
                <c:ptCount val="1"/>
                <c:pt idx="0">
                  <c:v>Valor executado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'evolução (capital)'!$D$3:$R$3</c:f>
              <c:numCache>
                <c:formatCode>@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'evolução (capital)'!$D$4:$R$4</c:f>
              <c:numCache>
                <c:formatCode>_(* #,##0.00_);_(* \(#,##0.00\);_(* "-"??_);_(@_)</c:formatCode>
                <c:ptCount val="15"/>
                <c:pt idx="0">
                  <c:v>594758.81000000006</c:v>
                </c:pt>
                <c:pt idx="1">
                  <c:v>225515.38</c:v>
                </c:pt>
                <c:pt idx="2">
                  <c:v>59972.69</c:v>
                </c:pt>
                <c:pt idx="3">
                  <c:v>178855.99999999997</c:v>
                </c:pt>
                <c:pt idx="4">
                  <c:v>536048.62</c:v>
                </c:pt>
                <c:pt idx="5">
                  <c:v>825644.16</c:v>
                </c:pt>
                <c:pt idx="6">
                  <c:v>173991.84</c:v>
                </c:pt>
                <c:pt idx="7">
                  <c:v>467485.59</c:v>
                </c:pt>
                <c:pt idx="8">
                  <c:v>113652.23</c:v>
                </c:pt>
                <c:pt idx="9">
                  <c:v>227345.53</c:v>
                </c:pt>
                <c:pt idx="10">
                  <c:v>279446.74</c:v>
                </c:pt>
                <c:pt idx="11">
                  <c:v>69986.59</c:v>
                </c:pt>
                <c:pt idx="12">
                  <c:v>920016.57</c:v>
                </c:pt>
                <c:pt idx="13">
                  <c:v>887409.83</c:v>
                </c:pt>
                <c:pt idx="14">
                  <c:v>2731562.6999999997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1E-43BB-83CC-ECA383A2BE47}"/>
            </c:ext>
          </c:extLst>
        </c:ser>
        <c:ser>
          <c:idx val="1"/>
          <c:order val="1"/>
          <c:tx>
            <c:strRef>
              <c:f>'evolução (capital)'!$C$5</c:f>
              <c:strCache>
                <c:ptCount val="1"/>
                <c:pt idx="0">
                  <c:v>Valor corrigido IPCA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'evolução (capital)'!$D$3:$R$3</c:f>
              <c:numCache>
                <c:formatCode>@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'evolução (capital)'!$D$5:$R$5</c:f>
              <c:numCache>
                <c:formatCode>_(* #,##0.00_);_(* \(#,##0.00\);_(* "-"??_);_(@_)</c:formatCode>
                <c:ptCount val="15"/>
                <c:pt idx="0">
                  <c:v>1339935.69</c:v>
                </c:pt>
                <c:pt idx="1">
                  <c:v>480960.76</c:v>
                </c:pt>
                <c:pt idx="2">
                  <c:v>119939.8</c:v>
                </c:pt>
                <c:pt idx="3">
                  <c:v>338938.36</c:v>
                </c:pt>
                <c:pt idx="4">
                  <c:v>960375.06</c:v>
                </c:pt>
                <c:pt idx="5">
                  <c:v>1388206.22</c:v>
                </c:pt>
                <c:pt idx="6">
                  <c:v>264802.03000000003</c:v>
                </c:pt>
                <c:pt idx="7">
                  <c:v>665009.42000000004</c:v>
                </c:pt>
                <c:pt idx="8">
                  <c:v>157263.57</c:v>
                </c:pt>
                <c:pt idx="9">
                  <c:v>302351.15999999997</c:v>
                </c:pt>
                <c:pt idx="10">
                  <c:v>359856.81</c:v>
                </c:pt>
                <c:pt idx="11">
                  <c:v>86400.26</c:v>
                </c:pt>
                <c:pt idx="12">
                  <c:v>1025645.42</c:v>
                </c:pt>
                <c:pt idx="13">
                  <c:v>934174.2</c:v>
                </c:pt>
                <c:pt idx="14">
                  <c:v>2731562.6999999997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1E-43BB-83CC-ECA383A2B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933696"/>
        <c:axId val="171935616"/>
      </c:lineChart>
      <c:catAx>
        <c:axId val="171933696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171935616"/>
        <c:crosses val="autoZero"/>
        <c:auto val="1"/>
        <c:lblAlgn val="ctr"/>
        <c:lblOffset val="100"/>
        <c:noMultiLvlLbl val="0"/>
      </c:catAx>
      <c:valAx>
        <c:axId val="171935616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1719336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1"/>
              <a:t>EXECUÇÃO FINANCEIRA POR MÊS - 2024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'TOTAL GERAL'!$B$87:$B$98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'TOTAL GERAL'!$C$87:$C$98</c:f>
              <c:numCache>
                <c:formatCode>_(* #,##0.00_);_(* \(#,##0.00\);_(* "-"??_);_(@_)</c:formatCode>
                <c:ptCount val="12"/>
                <c:pt idx="0">
                  <c:v>1937684.7100000002</c:v>
                </c:pt>
                <c:pt idx="1">
                  <c:v>1867960.78</c:v>
                </c:pt>
                <c:pt idx="2">
                  <c:v>158665.26999999999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EE-401C-891E-C478F0098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564976"/>
        <c:axId val="575158864"/>
      </c:lineChart>
      <c:catAx>
        <c:axId val="33256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5158864"/>
        <c:crosses val="autoZero"/>
        <c:auto val="1"/>
        <c:lblAlgn val="ctr"/>
        <c:lblOffset val="100"/>
        <c:noMultiLvlLbl val="0"/>
      </c:catAx>
      <c:valAx>
        <c:axId val="57515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32564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EXECUÇÃO PELOS GRANDES SETORES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8292-489B-90A5-46A8C9273EE0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2-8292-489B-90A5-46A8C9273EE0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8292-489B-90A5-46A8C9273EE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8292-489B-90A5-46A8C9273EE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8292-489B-90A5-46A8C9273EE0}"/>
              </c:ext>
            </c:extLst>
          </c:dPt>
          <c:dLbls>
            <c:dLbl>
              <c:idx val="0"/>
              <c:layout>
                <c:manualLayout>
                  <c:x val="9.3403385872737679E-3"/>
                  <c:y val="-2.2988505747126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92-489B-90A5-46A8C9273EE0}"/>
                </c:ext>
              </c:extLst>
            </c:dLbl>
            <c:dLbl>
              <c:idx val="1"/>
              <c:layout>
                <c:manualLayout>
                  <c:x val="1.634559252772913E-2"/>
                  <c:y val="-2.6272577996715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92-489B-90A5-46A8C9273EE0}"/>
                </c:ext>
              </c:extLst>
            </c:dLbl>
            <c:dLbl>
              <c:idx val="2"/>
              <c:layout>
                <c:manualLayout>
                  <c:x val="1.634559252772913E-2"/>
                  <c:y val="-1.9704433497536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92-489B-90A5-46A8C9273EE0}"/>
                </c:ext>
              </c:extLst>
            </c:dLbl>
            <c:dLbl>
              <c:idx val="3"/>
              <c:layout>
                <c:manualLayout>
                  <c:x val="1.634559252772913E-2"/>
                  <c:y val="-2.9556650246305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92-489B-90A5-46A8C9273EE0}"/>
                </c:ext>
              </c:extLst>
            </c:dLbl>
            <c:dLbl>
              <c:idx val="4"/>
              <c:layout>
                <c:manualLayout>
                  <c:x val="-6.3047285464098074E-2"/>
                  <c:y val="0.1116584564860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92-489B-90A5-46A8C9273E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rubricas!$C$49:$G$49</c:f>
              <c:strCache>
                <c:ptCount val="5"/>
                <c:pt idx="0">
                  <c:v>DIREÇÃO</c:v>
                </c:pt>
                <c:pt idx="1">
                  <c:v>VDGDI</c:v>
                </c:pt>
                <c:pt idx="2">
                  <c:v>VDPDT</c:v>
                </c:pt>
                <c:pt idx="3">
                  <c:v>VDEI</c:v>
                </c:pt>
                <c:pt idx="4">
                  <c:v>LABORATÓRIOS</c:v>
                </c:pt>
              </c:strCache>
            </c:strRef>
          </c:cat>
          <c:val>
            <c:numRef>
              <c:f>rubricas!$C$64:$G$64</c:f>
              <c:numCache>
                <c:formatCode>_(* #,##0.00_);_(* \(#,##0.00\);_(* "-"??_);_(@_)</c:formatCode>
                <c:ptCount val="5"/>
                <c:pt idx="0">
                  <c:v>505591.35</c:v>
                </c:pt>
                <c:pt idx="1">
                  <c:v>891336.75000000012</c:v>
                </c:pt>
                <c:pt idx="2">
                  <c:v>328867.67000000004</c:v>
                </c:pt>
                <c:pt idx="3">
                  <c:v>600147.46</c:v>
                </c:pt>
                <c:pt idx="4">
                  <c:v>1638367.53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2-489B-90A5-46A8C9273E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32897903"/>
        <c:axId val="1335617359"/>
        <c:axId val="0"/>
      </c:bar3DChart>
      <c:catAx>
        <c:axId val="1632897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5617359"/>
        <c:crosses val="autoZero"/>
        <c:auto val="1"/>
        <c:lblAlgn val="ctr"/>
        <c:lblOffset val="100"/>
        <c:noMultiLvlLbl val="0"/>
      </c:catAx>
      <c:valAx>
        <c:axId val="1335617359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none"/>
        <c:minorTickMark val="none"/>
        <c:tickLblPos val="nextTo"/>
        <c:crossAx val="1632897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1"/>
              <a:t>EXECUÇÃO PELOS GRANDES SETORES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75"/>
      <c:rotY val="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B734-495B-B277-5798E2F71C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734-495B-B277-5798E2F71C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B734-495B-B277-5798E2F71C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734-495B-B277-5798E2F71CE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734-495B-B277-5798E2F71CE8}"/>
              </c:ext>
            </c:extLst>
          </c:dPt>
          <c:dLbls>
            <c:dLbl>
              <c:idx val="0"/>
              <c:layout>
                <c:manualLayout>
                  <c:x val="2.9026197197048482E-2"/>
                  <c:y val="8.830044392599073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34-495B-B277-5798E2F71CE8}"/>
                </c:ext>
              </c:extLst>
            </c:dLbl>
            <c:dLbl>
              <c:idx val="1"/>
              <c:layout>
                <c:manualLayout>
                  <c:x val="9.9893032238895594E-3"/>
                  <c:y val="-3.830024950584880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34-495B-B277-5798E2F71CE8}"/>
                </c:ext>
              </c:extLst>
            </c:dLbl>
            <c:dLbl>
              <c:idx val="2"/>
              <c:layout>
                <c:manualLayout>
                  <c:x val="2.947308473233308E-2"/>
                  <c:y val="-1.234619746605748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34-495B-B277-5798E2F71CE8}"/>
                </c:ext>
              </c:extLst>
            </c:dLbl>
            <c:dLbl>
              <c:idx val="3"/>
              <c:layout>
                <c:manualLayout>
                  <c:x val="-5.2587383796276803E-2"/>
                  <c:y val="-3.960727131330806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34-495B-B277-5798E2F71CE8}"/>
                </c:ext>
              </c:extLst>
            </c:dLbl>
            <c:dLbl>
              <c:idx val="4"/>
              <c:layout>
                <c:manualLayout>
                  <c:x val="-1.4665478135987731E-2"/>
                  <c:y val="-8.7152846634911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34-495B-B277-5798E2F71C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rubricas!$C$49:$G$49</c:f>
              <c:strCache>
                <c:ptCount val="5"/>
                <c:pt idx="0">
                  <c:v>DIREÇÃO</c:v>
                </c:pt>
                <c:pt idx="1">
                  <c:v>VDGDI</c:v>
                </c:pt>
                <c:pt idx="2">
                  <c:v>VDPDT</c:v>
                </c:pt>
                <c:pt idx="3">
                  <c:v>VDEI</c:v>
                </c:pt>
                <c:pt idx="4">
                  <c:v>LABORATÓRIOS</c:v>
                </c:pt>
              </c:strCache>
            </c:strRef>
          </c:cat>
          <c:val>
            <c:numRef>
              <c:f>rubricas!$C$64:$G$64</c:f>
              <c:numCache>
                <c:formatCode>_(* #,##0.00_);_(* \(#,##0.00\);_(* "-"??_);_(@_)</c:formatCode>
                <c:ptCount val="5"/>
                <c:pt idx="0">
                  <c:v>505591.35</c:v>
                </c:pt>
                <c:pt idx="1">
                  <c:v>891336.75000000012</c:v>
                </c:pt>
                <c:pt idx="2">
                  <c:v>328867.67000000004</c:v>
                </c:pt>
                <c:pt idx="3">
                  <c:v>600147.46</c:v>
                </c:pt>
                <c:pt idx="4">
                  <c:v>1638367.53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34-495B-B277-5798E2F71CE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1"/>
              <a:t>Solicitado x Executado por grandes despesas - 2024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'rubrica setor'!$B$85</c:f>
              <c:strCache>
                <c:ptCount val="1"/>
                <c:pt idx="0">
                  <c:v>Solicitado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'rubrica setor'!$A$86:$A$90</c:f>
              <c:strCache>
                <c:ptCount val="5"/>
                <c:pt idx="0">
                  <c:v>18 - Aux.Fin.Estud.</c:v>
                </c:pt>
                <c:pt idx="1">
                  <c:v>30 - Mat. de Cons.</c:v>
                </c:pt>
                <c:pt idx="2">
                  <c:v>39 - P.Jurídica</c:v>
                </c:pt>
                <c:pt idx="3">
                  <c:v>34 - P.terceirizado </c:v>
                </c:pt>
                <c:pt idx="4">
                  <c:v>Outras Despesas (*)</c:v>
                </c:pt>
              </c:strCache>
            </c:strRef>
          </c:cat>
          <c:val>
            <c:numRef>
              <c:f>'rubrica setor'!$B$86:$B$90</c:f>
              <c:numCache>
                <c:formatCode>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F8-497F-8F50-172621320D68}"/>
            </c:ext>
          </c:extLst>
        </c:ser>
        <c:ser>
          <c:idx val="1"/>
          <c:order val="1"/>
          <c:tx>
            <c:strRef>
              <c:f>'rubrica setor'!$C$85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'rubrica setor'!$A$86:$A$90</c:f>
              <c:strCache>
                <c:ptCount val="5"/>
                <c:pt idx="0">
                  <c:v>18 - Aux.Fin.Estud.</c:v>
                </c:pt>
                <c:pt idx="1">
                  <c:v>30 - Mat. de Cons.</c:v>
                </c:pt>
                <c:pt idx="2">
                  <c:v>39 - P.Jurídica</c:v>
                </c:pt>
                <c:pt idx="3">
                  <c:v>34 - P.terceirizado </c:v>
                </c:pt>
                <c:pt idx="4">
                  <c:v>Outras Despesas (*)</c:v>
                </c:pt>
              </c:strCache>
            </c:strRef>
          </c:cat>
          <c:val>
            <c:numRef>
              <c:f>'rubrica setor'!$C$86:$C$90</c:f>
              <c:numCache>
                <c:formatCode>#,##0.00</c:formatCode>
                <c:ptCount val="5"/>
                <c:pt idx="0">
                  <c:v>208600</c:v>
                </c:pt>
                <c:pt idx="1">
                  <c:v>15536.78</c:v>
                </c:pt>
                <c:pt idx="2">
                  <c:v>594792.98</c:v>
                </c:pt>
                <c:pt idx="3">
                  <c:v>2969797.6</c:v>
                </c:pt>
                <c:pt idx="4">
                  <c:v>152255.4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F8-497F-8F50-172621320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0499616"/>
        <c:axId val="609618144"/>
      </c:barChart>
      <c:catAx>
        <c:axId val="56049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09618144"/>
        <c:crosses val="autoZero"/>
        <c:auto val="1"/>
        <c:lblAlgn val="ctr"/>
        <c:lblOffset val="100"/>
        <c:noMultiLvlLbl val="0"/>
      </c:catAx>
      <c:valAx>
        <c:axId val="60961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60499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Solicitado x Executado - Terceirização - 2024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'rubrica setor'!$B$93</c:f>
              <c:strCache>
                <c:ptCount val="1"/>
                <c:pt idx="0">
                  <c:v>PREVISÃO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'rubrica setor'!$A$94:$A$95</c:f>
              <c:strCache>
                <c:ptCount val="2"/>
                <c:pt idx="0">
                  <c:v>34-Stefanini (Gestão)</c:v>
                </c:pt>
                <c:pt idx="1">
                  <c:v>34-GA (Docência)</c:v>
                </c:pt>
              </c:strCache>
            </c:strRef>
          </c:cat>
          <c:val>
            <c:numRef>
              <c:f>'rubrica setor'!$B$94:$B$95</c:f>
              <c:numCache>
                <c:formatCode>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FC-484E-A0E8-C62570F3C925}"/>
            </c:ext>
          </c:extLst>
        </c:ser>
        <c:ser>
          <c:idx val="1"/>
          <c:order val="1"/>
          <c:tx>
            <c:strRef>
              <c:f>'rubrica setor'!$C$93</c:f>
              <c:strCache>
                <c:ptCount val="1"/>
                <c:pt idx="0">
                  <c:v>EXECUÇÃO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'rubrica setor'!$A$94:$A$95</c:f>
              <c:strCache>
                <c:ptCount val="2"/>
                <c:pt idx="0">
                  <c:v>34-Stefanini (Gestão)</c:v>
                </c:pt>
                <c:pt idx="1">
                  <c:v>34-GA (Docência)</c:v>
                </c:pt>
              </c:strCache>
            </c:strRef>
          </c:cat>
          <c:val>
            <c:numRef>
              <c:f>'rubrica setor'!$C$94:$C$95</c:f>
              <c:numCache>
                <c:formatCode>#,##0.00</c:formatCode>
                <c:ptCount val="2"/>
                <c:pt idx="0">
                  <c:v>1759476.19</c:v>
                </c:pt>
                <c:pt idx="1">
                  <c:v>1210321.4099999999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FC-484E-A0E8-C62570F3C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08326672"/>
        <c:axId val="105625216"/>
      </c:barChart>
      <c:catAx>
        <c:axId val="10832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5625216"/>
        <c:crosses val="autoZero"/>
        <c:auto val="1"/>
        <c:lblAlgn val="ctr"/>
        <c:lblOffset val="100"/>
        <c:noMultiLvlLbl val="0"/>
      </c:catAx>
      <c:valAx>
        <c:axId val="10562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8326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Custeio- Setores Direção</a:t>
            </a:r>
          </a:p>
        </c:rich>
      </c:tx>
      <c:layout>
        <c:manualLayout>
          <c:xMode val="edge"/>
          <c:yMode val="edge"/>
          <c:x val="0.39170295343038064"/>
          <c:y val="2.3975718119034005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autoTitleDeleted val="0"/>
    <c:view3D>
      <c:rotX val="7"/>
      <c:rotY val="165"/>
      <c:depthPercent val="30"/>
      <c:rAngAx val="1"/>
    </c:view3D>
    <c:floor>
      <c:thickness val="0"/>
      <c:spPr>
        <a:solidFill>
          <a:prstClr val="white">
            <a:lumMod val="85000"/>
            <a:alpha val="83000"/>
          </a:prstClr>
        </a:solidFill>
      </c:spPr>
    </c:floor>
    <c:sideWall>
      <c:thickness val="0"/>
      <c:spPr>
        <a:ln>
          <a:solidFill>
            <a:schemeClr val="bg1">
              <a:lumMod val="50000"/>
            </a:schemeClr>
          </a:solidFill>
        </a:ln>
      </c:spPr>
    </c:sideWall>
    <c:backWall>
      <c:thickness val="0"/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8.646939682701571E-2"/>
          <c:y val="0.11185005402585355"/>
          <c:w val="0.88854034921072556"/>
          <c:h val="0.8166897178893206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'prev-exec-custeio'!$C$3:$C$3</c:f>
              <c:strCache>
                <c:ptCount val="1"/>
                <c:pt idx="0">
                  <c:v>Solicitado</c:v>
                </c:pt>
              </c:strCache>
            </c:strRef>
          </c:tx>
          <c:spPr>
            <a:solidFill>
              <a:srgbClr val="A49960"/>
            </a:solidFill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1.9508526346491081E-3"/>
                  <c:y val="0.3425845467947075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8B-4968-BE38-6492D7CD8AF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'prev-exec-custeio'!$B$9</c:f>
              <c:strCache>
                <c:ptCount val="1"/>
                <c:pt idx="0">
                  <c:v>Total DIR</c:v>
                </c:pt>
              </c:strCache>
            </c:strRef>
          </c:cat>
          <c:val>
            <c:numRef>
              <c:f>'prev-exec-custeio'!$C$9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8B-4968-BE38-6492D7CD8AF9}"/>
            </c:ext>
          </c:extLst>
        </c:ser>
        <c:ser>
          <c:idx val="1"/>
          <c:order val="1"/>
          <c:tx>
            <c:strRef>
              <c:f>'prev-exec-custeio'!$D$3:$D$3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rgbClr val="D07C7A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Lbls>
            <c:dLbl>
              <c:idx val="0"/>
              <c:layout>
                <c:manualLayout>
                  <c:x val="1.9493177387917232E-3"/>
                  <c:y val="0.2629829216553768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8B-4968-BE38-6492D7CD8AF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'prev-exec-custeio'!$B$9</c:f>
              <c:strCache>
                <c:ptCount val="1"/>
                <c:pt idx="0">
                  <c:v>Total DIR</c:v>
                </c:pt>
              </c:strCache>
            </c:strRef>
          </c:cat>
          <c:val>
            <c:numRef>
              <c:f>'prev-exec-custeio'!$D$9</c:f>
              <c:numCache>
                <c:formatCode>_(* #,##0.00_);_(* \(#,##0.00\);_(* "-"??_);_(@_)</c:formatCode>
                <c:ptCount val="1"/>
                <c:pt idx="0">
                  <c:v>505591.35000000009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8B-4968-BE38-6492D7CD8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gapDepth val="210"/>
        <c:shape val="box"/>
        <c:axId val="457697256"/>
        <c:axId val="457697648"/>
        <c:axId val="0"/>
      </c:bar3DChart>
      <c:catAx>
        <c:axId val="457697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7697648"/>
        <c:crosses val="autoZero"/>
        <c:auto val="1"/>
        <c:lblAlgn val="ctr"/>
        <c:lblOffset val="100"/>
        <c:noMultiLvlLbl val="0"/>
      </c:catAx>
      <c:valAx>
        <c:axId val="457697648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457697256"/>
        <c:crosses val="min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489" footer="0.31496062000003489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653303</xdr:colOff>
      <xdr:row>3</xdr:row>
      <xdr:rowOff>195543</xdr:rowOff>
    </xdr:from>
    <xdr:to>
      <xdr:col>6</xdr:col>
      <xdr:colOff>310403</xdr:colOff>
      <xdr:row>31</xdr:row>
      <xdr:rowOff>133911</xdr:rowOff>
    </xdr:to>
    <xdr:graphicFrame macro="">
      <xdr:nvGraphicFramePr>
        <xdr:cNvPr id="3215" name="Gráfico 4">
          <a:extLst>
            <a:ext uri="{FF2B5EF4-FFF2-40B4-BE49-F238E27FC236}">
              <a16:creationId xmlns:a16="http://schemas.microsoft.com/office/drawing/2014/main" id="{E2A68A68-35E2-40F2-9F58-4A42D0976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194983</xdr:colOff>
      <xdr:row>3</xdr:row>
      <xdr:rowOff>158563</xdr:rowOff>
    </xdr:from>
    <xdr:to>
      <xdr:col>17</xdr:col>
      <xdr:colOff>114301</xdr:colOff>
      <xdr:row>31</xdr:row>
      <xdr:rowOff>124946</xdr:rowOff>
    </xdr:to>
    <xdr:graphicFrame macro="">
      <xdr:nvGraphicFramePr>
        <xdr:cNvPr id="3216" name="Gráfico 5">
          <a:extLst>
            <a:ext uri="{FF2B5EF4-FFF2-40B4-BE49-F238E27FC236}">
              <a16:creationId xmlns:a16="http://schemas.microsoft.com/office/drawing/2014/main" id="{4EF17AFE-7362-478B-AD49-9765F24F0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734219</xdr:colOff>
      <xdr:row>49</xdr:row>
      <xdr:rowOff>69454</xdr:rowOff>
    </xdr:from>
    <xdr:to>
      <xdr:col>14</xdr:col>
      <xdr:colOff>287734</xdr:colOff>
      <xdr:row>70</xdr:row>
      <xdr:rowOff>63500</xdr:rowOff>
    </xdr:to>
    <xdr:graphicFrame macro="">
      <xdr:nvGraphicFramePr>
        <xdr:cNvPr id="11408" name="Gráfico 14">
          <a:extLst>
            <a:ext uri="{FF2B5EF4-FFF2-40B4-BE49-F238E27FC236}">
              <a16:creationId xmlns:a16="http://schemas.microsoft.com/office/drawing/2014/main" id="{FD51B2F2-49B4-45D0-AEF3-5B68E28DC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773906</xdr:colOff>
      <xdr:row>7</xdr:row>
      <xdr:rowOff>19845</xdr:rowOff>
    </xdr:from>
    <xdr:to>
      <xdr:col>14</xdr:col>
      <xdr:colOff>277813</xdr:colOff>
      <xdr:row>25</xdr:row>
      <xdr:rowOff>57945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E24CF61-F970-4E4C-AE17-EBCA2A4C9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754063</xdr:colOff>
      <xdr:row>26</xdr:row>
      <xdr:rowOff>59531</xdr:rowOff>
    </xdr:from>
    <xdr:to>
      <xdr:col>14</xdr:col>
      <xdr:colOff>257970</xdr:colOff>
      <xdr:row>45</xdr:row>
      <xdr:rowOff>157163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16411961-C8EA-469A-8BF0-643C1354E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4763</xdr:colOff>
      <xdr:row>6</xdr:row>
      <xdr:rowOff>159147</xdr:rowOff>
    </xdr:from>
    <xdr:to>
      <xdr:col>19</xdr:col>
      <xdr:colOff>726282</xdr:colOff>
      <xdr:row>30</xdr:row>
      <xdr:rowOff>90487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79AEDD-5639-4BF2-96BB-1A7C18776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5444</xdr:colOff>
      <xdr:row>7</xdr:row>
      <xdr:rowOff>323850</xdr:rowOff>
    </xdr:from>
    <xdr:to>
      <xdr:col>19</xdr:col>
      <xdr:colOff>672193</xdr:colOff>
      <xdr:row>28</xdr:row>
      <xdr:rowOff>44904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9B6DA15-C603-4E03-B82C-FBF2FCEB7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238129</xdr:colOff>
      <xdr:row>77</xdr:row>
      <xdr:rowOff>142874</xdr:rowOff>
    </xdr:from>
    <xdr:to>
      <xdr:col>10</xdr:col>
      <xdr:colOff>342899</xdr:colOff>
      <xdr:row>104</xdr:row>
      <xdr:rowOff>152249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13BFF8-C2D8-C314-63F5-E09F3C958A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108</xdr:row>
      <xdr:rowOff>9525</xdr:rowOff>
    </xdr:from>
    <xdr:to>
      <xdr:col>10</xdr:col>
      <xdr:colOff>400049</xdr:colOff>
      <xdr:row>135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3E6714D-750D-4BDD-CE2A-407930DC87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9524</xdr:colOff>
      <xdr:row>20</xdr:row>
      <xdr:rowOff>152400</xdr:rowOff>
    </xdr:from>
    <xdr:to>
      <xdr:col>10</xdr:col>
      <xdr:colOff>952499</xdr:colOff>
      <xdr:row>44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20F17B0-8E95-A208-8F02-48150C1719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21</xdr:row>
      <xdr:rowOff>9524</xdr:rowOff>
    </xdr:from>
    <xdr:to>
      <xdr:col>4</xdr:col>
      <xdr:colOff>609600</xdr:colOff>
      <xdr:row>44</xdr:row>
      <xdr:rowOff>9524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5DCCC48-082E-D40B-60BA-BC716EA25F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10247</xdr:colOff>
      <xdr:row>33</xdr:row>
      <xdr:rowOff>159566</xdr:rowOff>
    </xdr:from>
    <xdr:to>
      <xdr:col>10</xdr:col>
      <xdr:colOff>40967</xdr:colOff>
      <xdr:row>53</xdr:row>
      <xdr:rowOff>30724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05213E4-CA72-C35B-A7BF-1D1A29E427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932015</xdr:colOff>
      <xdr:row>58</xdr:row>
      <xdr:rowOff>30726</xdr:rowOff>
    </xdr:from>
    <xdr:to>
      <xdr:col>8</xdr:col>
      <xdr:colOff>727177</xdr:colOff>
      <xdr:row>81</xdr:row>
      <xdr:rowOff>317500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A5E8004-C03D-F3EC-A664-2C2D5E236E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619125</xdr:colOff>
      <xdr:row>36</xdr:row>
      <xdr:rowOff>19050</xdr:rowOff>
    </xdr:from>
    <xdr:to>
      <xdr:col>6</xdr:col>
      <xdr:colOff>438150</xdr:colOff>
      <xdr:row>57</xdr:row>
      <xdr:rowOff>95250</xdr:rowOff>
    </xdr:to>
    <xdr:graphicFrame macro="">
      <xdr:nvGraphicFramePr>
        <xdr:cNvPr id="6500" name="Gráfico 1">
          <a:extLst>
            <a:ext uri="{FF2B5EF4-FFF2-40B4-BE49-F238E27FC236}">
              <a16:creationId xmlns:a16="http://schemas.microsoft.com/office/drawing/2014/main" id="{81B36E0E-203F-4D66-BF0A-7CEA727EA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609600</xdr:colOff>
      <xdr:row>59</xdr:row>
      <xdr:rowOff>9525</xdr:rowOff>
    </xdr:from>
    <xdr:to>
      <xdr:col>6</xdr:col>
      <xdr:colOff>409575</xdr:colOff>
      <xdr:row>80</xdr:row>
      <xdr:rowOff>104775</xdr:rowOff>
    </xdr:to>
    <xdr:graphicFrame macro="">
      <xdr:nvGraphicFramePr>
        <xdr:cNvPr id="6501" name="Gráfico 2">
          <a:extLst>
            <a:ext uri="{FF2B5EF4-FFF2-40B4-BE49-F238E27FC236}">
              <a16:creationId xmlns:a16="http://schemas.microsoft.com/office/drawing/2014/main" id="{18E3E22F-5309-4BAC-AB27-35B0E395F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581025</xdr:colOff>
      <xdr:row>107</xdr:row>
      <xdr:rowOff>19050</xdr:rowOff>
    </xdr:from>
    <xdr:to>
      <xdr:col>6</xdr:col>
      <xdr:colOff>381000</xdr:colOff>
      <xdr:row>129</xdr:row>
      <xdr:rowOff>9525</xdr:rowOff>
    </xdr:to>
    <xdr:graphicFrame macro="">
      <xdr:nvGraphicFramePr>
        <xdr:cNvPr id="6502" name="Gráfico 3">
          <a:extLst>
            <a:ext uri="{FF2B5EF4-FFF2-40B4-BE49-F238E27FC236}">
              <a16:creationId xmlns:a16="http://schemas.microsoft.com/office/drawing/2014/main" id="{A9F0240F-BF1D-4B73-A005-DC49B86DC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561975</xdr:colOff>
      <xdr:row>131</xdr:row>
      <xdr:rowOff>152400</xdr:rowOff>
    </xdr:from>
    <xdr:to>
      <xdr:col>6</xdr:col>
      <xdr:colOff>342900</xdr:colOff>
      <xdr:row>154</xdr:row>
      <xdr:rowOff>19050</xdr:rowOff>
    </xdr:to>
    <xdr:graphicFrame macro="">
      <xdr:nvGraphicFramePr>
        <xdr:cNvPr id="6503" name="Gráfico 5">
          <a:extLst>
            <a:ext uri="{FF2B5EF4-FFF2-40B4-BE49-F238E27FC236}">
              <a16:creationId xmlns:a16="http://schemas.microsoft.com/office/drawing/2014/main" id="{761C3310-E98E-48AA-881A-EDC1EA477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590550</xdr:colOff>
      <xdr:row>83</xdr:row>
      <xdr:rowOff>38100</xdr:rowOff>
    </xdr:from>
    <xdr:to>
      <xdr:col>6</xdr:col>
      <xdr:colOff>361950</xdr:colOff>
      <xdr:row>105</xdr:row>
      <xdr:rowOff>142875</xdr:rowOff>
    </xdr:to>
    <xdr:graphicFrame macro="">
      <xdr:nvGraphicFramePr>
        <xdr:cNvPr id="6504" name="Gráfico 9">
          <a:extLst>
            <a:ext uri="{FF2B5EF4-FFF2-40B4-BE49-F238E27FC236}">
              <a16:creationId xmlns:a16="http://schemas.microsoft.com/office/drawing/2014/main" id="{75B39FA5-14AC-4FC4-8A8A-03FED784A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83</xdr:row>
      <xdr:rowOff>57150</xdr:rowOff>
    </xdr:from>
    <xdr:to>
      <xdr:col>6</xdr:col>
      <xdr:colOff>581025</xdr:colOff>
      <xdr:row>105</xdr:row>
      <xdr:rowOff>142875</xdr:rowOff>
    </xdr:to>
    <xdr:graphicFrame macro="">
      <xdr:nvGraphicFramePr>
        <xdr:cNvPr id="7524" name="Gráfico 4">
          <a:extLst>
            <a:ext uri="{FF2B5EF4-FFF2-40B4-BE49-F238E27FC236}">
              <a16:creationId xmlns:a16="http://schemas.microsoft.com/office/drawing/2014/main" id="{18F832F3-0464-4985-8319-EC7ED4624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352425</xdr:colOff>
      <xdr:row>36</xdr:row>
      <xdr:rowOff>85725</xdr:rowOff>
    </xdr:from>
    <xdr:to>
      <xdr:col>6</xdr:col>
      <xdr:colOff>600075</xdr:colOff>
      <xdr:row>59</xdr:row>
      <xdr:rowOff>38100</xdr:rowOff>
    </xdr:to>
    <xdr:graphicFrame macro="">
      <xdr:nvGraphicFramePr>
        <xdr:cNvPr id="7525" name="Gráfico 6">
          <a:extLst>
            <a:ext uri="{FF2B5EF4-FFF2-40B4-BE49-F238E27FC236}">
              <a16:creationId xmlns:a16="http://schemas.microsoft.com/office/drawing/2014/main" id="{D16F9A3D-8BDB-42A6-A688-6775C288A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352425</xdr:colOff>
      <xdr:row>60</xdr:row>
      <xdr:rowOff>85725</xdr:rowOff>
    </xdr:from>
    <xdr:to>
      <xdr:col>6</xdr:col>
      <xdr:colOff>590550</xdr:colOff>
      <xdr:row>82</xdr:row>
      <xdr:rowOff>19050</xdr:rowOff>
    </xdr:to>
    <xdr:graphicFrame macro="">
      <xdr:nvGraphicFramePr>
        <xdr:cNvPr id="7526" name="Gráfico 7">
          <a:extLst>
            <a:ext uri="{FF2B5EF4-FFF2-40B4-BE49-F238E27FC236}">
              <a16:creationId xmlns:a16="http://schemas.microsoft.com/office/drawing/2014/main" id="{F2A19E36-ADC7-47CA-B629-4BED67B82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381000</xdr:colOff>
      <xdr:row>107</xdr:row>
      <xdr:rowOff>9525</xdr:rowOff>
    </xdr:from>
    <xdr:to>
      <xdr:col>6</xdr:col>
      <xdr:colOff>552450</xdr:colOff>
      <xdr:row>129</xdr:row>
      <xdr:rowOff>57150</xdr:rowOff>
    </xdr:to>
    <xdr:graphicFrame macro="">
      <xdr:nvGraphicFramePr>
        <xdr:cNvPr id="7527" name="Gráfico 8">
          <a:extLst>
            <a:ext uri="{FF2B5EF4-FFF2-40B4-BE49-F238E27FC236}">
              <a16:creationId xmlns:a16="http://schemas.microsoft.com/office/drawing/2014/main" id="{807CCD32-4172-4695-B2AA-B9A7C2018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400050</xdr:colOff>
      <xdr:row>130</xdr:row>
      <xdr:rowOff>104775</xdr:rowOff>
    </xdr:from>
    <xdr:to>
      <xdr:col>6</xdr:col>
      <xdr:colOff>523875</xdr:colOff>
      <xdr:row>154</xdr:row>
      <xdr:rowOff>9525</xdr:rowOff>
    </xdr:to>
    <xdr:graphicFrame macro="">
      <xdr:nvGraphicFramePr>
        <xdr:cNvPr id="7528" name="Gráfico 10">
          <a:extLst>
            <a:ext uri="{FF2B5EF4-FFF2-40B4-BE49-F238E27FC236}">
              <a16:creationId xmlns:a16="http://schemas.microsoft.com/office/drawing/2014/main" id="{BD97E304-09E0-4561-961B-D2EAFFFD8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41</xdr:row>
      <xdr:rowOff>0</xdr:rowOff>
    </xdr:from>
    <xdr:to>
      <xdr:col>6</xdr:col>
      <xdr:colOff>771525</xdr:colOff>
      <xdr:row>65</xdr:row>
      <xdr:rowOff>104775</xdr:rowOff>
    </xdr:to>
    <xdr:graphicFrame macro="">
      <xdr:nvGraphicFramePr>
        <xdr:cNvPr id="8407" name="Gráfico 2">
          <a:extLst>
            <a:ext uri="{FF2B5EF4-FFF2-40B4-BE49-F238E27FC236}">
              <a16:creationId xmlns:a16="http://schemas.microsoft.com/office/drawing/2014/main" id="{10D0B340-4FE7-4B90-9EB2-571657FE0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95250</xdr:colOff>
      <xdr:row>40</xdr:row>
      <xdr:rowOff>152400</xdr:rowOff>
    </xdr:from>
    <xdr:to>
      <xdr:col>14</xdr:col>
      <xdr:colOff>381000</xdr:colOff>
      <xdr:row>65</xdr:row>
      <xdr:rowOff>104775</xdr:rowOff>
    </xdr:to>
    <xdr:graphicFrame macro="">
      <xdr:nvGraphicFramePr>
        <xdr:cNvPr id="8408" name="Gráfico 3">
          <a:extLst>
            <a:ext uri="{FF2B5EF4-FFF2-40B4-BE49-F238E27FC236}">
              <a16:creationId xmlns:a16="http://schemas.microsoft.com/office/drawing/2014/main" id="{11615311-3AEC-437E-8D6B-3C3C21D68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11</xdr:row>
      <xdr:rowOff>9531</xdr:rowOff>
    </xdr:from>
    <xdr:to>
      <xdr:col>13</xdr:col>
      <xdr:colOff>142874</xdr:colOff>
      <xdr:row>37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C4024E2-E17E-F3CA-3854-BDED8885F1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32</xdr:row>
      <xdr:rowOff>38100</xdr:rowOff>
    </xdr:from>
    <xdr:to>
      <xdr:col>10</xdr:col>
      <xdr:colOff>523875</xdr:colOff>
      <xdr:row>65</xdr:row>
      <xdr:rowOff>123825</xdr:rowOff>
    </xdr:to>
    <xdr:graphicFrame macro="">
      <xdr:nvGraphicFramePr>
        <xdr:cNvPr id="9430" name="Gráfico 1">
          <a:extLst>
            <a:ext uri="{FF2B5EF4-FFF2-40B4-BE49-F238E27FC236}">
              <a16:creationId xmlns:a16="http://schemas.microsoft.com/office/drawing/2014/main" id="{0917D420-BD63-48B8-910A-BE1200080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68</xdr:row>
      <xdr:rowOff>57150</xdr:rowOff>
    </xdr:from>
    <xdr:to>
      <xdr:col>10</xdr:col>
      <xdr:colOff>542925</xdr:colOff>
      <xdr:row>104</xdr:row>
      <xdr:rowOff>9525</xdr:rowOff>
    </xdr:to>
    <xdr:graphicFrame macro="">
      <xdr:nvGraphicFramePr>
        <xdr:cNvPr id="9431" name="Gráfico 3">
          <a:extLst>
            <a:ext uri="{FF2B5EF4-FFF2-40B4-BE49-F238E27FC236}">
              <a16:creationId xmlns:a16="http://schemas.microsoft.com/office/drawing/2014/main" id="{0DD373F4-B9C3-4B04-82F0-C60E8A864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666750</xdr:colOff>
      <xdr:row>106</xdr:row>
      <xdr:rowOff>9525</xdr:rowOff>
    </xdr:from>
    <xdr:to>
      <xdr:col>10</xdr:col>
      <xdr:colOff>561975</xdr:colOff>
      <xdr:row>133</xdr:row>
      <xdr:rowOff>85725</xdr:rowOff>
    </xdr:to>
    <xdr:graphicFrame macro="">
      <xdr:nvGraphicFramePr>
        <xdr:cNvPr id="9432" name="Gráfico 4">
          <a:extLst>
            <a:ext uri="{FF2B5EF4-FFF2-40B4-BE49-F238E27FC236}">
              <a16:creationId xmlns:a16="http://schemas.microsoft.com/office/drawing/2014/main" id="{79987F3C-7D6D-49C6-8316-22DB779BC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1360713</xdr:colOff>
      <xdr:row>20</xdr:row>
      <xdr:rowOff>67617</xdr:rowOff>
    </xdr:from>
    <xdr:to>
      <xdr:col>9</xdr:col>
      <xdr:colOff>512884</xdr:colOff>
      <xdr:row>43</xdr:row>
      <xdr:rowOff>157005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187508D-42CA-9E30-FFC8-8B78FFA7EE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1392115</xdr:colOff>
      <xdr:row>44</xdr:row>
      <xdr:rowOff>10466</xdr:rowOff>
    </xdr:from>
    <xdr:to>
      <xdr:col>9</xdr:col>
      <xdr:colOff>533818</xdr:colOff>
      <xdr:row>63</xdr:row>
      <xdr:rowOff>146537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3826B4F-F4F6-CA71-F4A3-FC5EA7D71B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sjv1\SADM\Documents%20and%20Settings\Vdgdi02\Meus%20documentos\VDGDI\EXECU&#199;&#195;O%202012\EXECU&#199;&#195;O-VDGDI-201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KATIA\VDGDI-Cris\EXECU&#199;&#195;O-2022\EXECU&#199;&#195;O%202022_FINAL_Katia.xlsx" TargetMode="External"/><Relationship Id="rId1" Type="http://schemas.openxmlformats.org/officeDocument/2006/relationships/externalLinkPath" Target="/KATIA/VDGDI-Cris/EXECU&#199;&#195;O-2022/EXECU&#199;&#195;O%202022_FINAL_Kati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sjv1\SADM\Users\Adm01\Desktop\Documents\SADM\OR&#199;AMENTO\EXECU&#199;&#195;O%202014\EXECU&#199;&#195;O-EPSJV-20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sjv1\SADM\SFI\OR&#199;AMENTO%202015\EXECU&#199;&#195;O-EPSJV-201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ia.cardoso\Downloads\execucao_2023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ores-PA"/>
      <sheetName val="VALOR PA"/>
      <sheetName val="DIR"/>
      <sheetName val="RET-SUS"/>
      <sheetName val="CCI"/>
      <sheetName val="REVTES"/>
      <sheetName val="CCDE"/>
      <sheetName val="TOT-DIR."/>
      <sheetName val="VDGDI"/>
      <sheetName val="SADM"/>
      <sheetName val="SINF"/>
      <sheetName val="TOT-VICE-DI"/>
      <sheetName val="VDEI"/>
      <sheetName val="CPPG"/>
      <sheetName val="NUTED"/>
      <sheetName val="SECESC"/>
      <sheetName val="COGETES"/>
      <sheetName val="TOT-VICE-ENS."/>
      <sheetName val="VDPDT-BVS"/>
      <sheetName val="BEB"/>
      <sheetName val="TOT-VICE-PESQ."/>
      <sheetName val="LABORAT"/>
      <sheetName val="LABGESTÃO"/>
      <sheetName val="LIRES"/>
      <sheetName val="LABMAN"/>
      <sheetName val="LATEC"/>
      <sheetName val="LAVSA"/>
      <sheetName val="LABFORM"/>
      <sheetName val="PROVOC"/>
      <sheetName val="LATEPS"/>
      <sheetName val="TOT-LABORAT."/>
      <sheetName val="TOTAL GERAL"/>
      <sheetName val="setor P x E"/>
      <sheetName val="rubricas"/>
      <sheetName val="compar-2005-2012"/>
      <sheetName val="pessoal"/>
      <sheetName val="pessoal por setor"/>
      <sheetName val="evolução"/>
      <sheetName val="estat-BEB"/>
      <sheetName val="CAPITAL"/>
      <sheetName val="i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67">
          <cell r="O67">
            <v>6920567.8799999999</v>
          </cell>
        </row>
        <row r="69">
          <cell r="O69">
            <v>178855.99999999997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ALOR PA"/>
      <sheetName val="DIR"/>
      <sheetName val="RET-SUS"/>
      <sheetName val="CCI"/>
      <sheetName val="REVTES"/>
      <sheetName val="CCDE"/>
      <sheetName val="TOT-DIR."/>
      <sheetName val="VDGDI"/>
      <sheetName val="SADM"/>
      <sheetName val="SINF"/>
      <sheetName val="TOT-VICE-DI"/>
      <sheetName val="VDEI"/>
      <sheetName val="CPPG"/>
      <sheetName val="NUTED"/>
      <sheetName val="SECESC"/>
      <sheetName val="COGETES"/>
      <sheetName val="TOT-VICE-ENS."/>
      <sheetName val="VDPDT"/>
      <sheetName val="BVS"/>
      <sheetName val="BEB"/>
      <sheetName val="TOT-VICE-PESQ."/>
      <sheetName val="LABORAT"/>
      <sheetName val="LABGESTÃO"/>
      <sheetName val="LIRES"/>
      <sheetName val="LABMAN"/>
      <sheetName val="LATEC"/>
      <sheetName val="LAVSA"/>
      <sheetName val="LABFORM"/>
      <sheetName val="LATEPS"/>
      <sheetName val="PROVOC"/>
      <sheetName val="TOT-LABORAT."/>
      <sheetName val="TOTAL GERAL"/>
      <sheetName val="pas-diá"/>
      <sheetName val="rubricas"/>
      <sheetName val="rubrica setor"/>
      <sheetName val="prev-exec-custeio"/>
      <sheetName val="prev-exec-capital"/>
      <sheetName val="pessoal"/>
      <sheetName val="pessoal por setor"/>
      <sheetName val="mat-perm"/>
      <sheetName val="2009-2022"/>
      <sheetName val="evolu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66">
          <cell r="O66">
            <v>17477995.73</v>
          </cell>
        </row>
        <row r="69">
          <cell r="O69">
            <v>887409.83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ores"/>
      <sheetName val="VALOR PA"/>
      <sheetName val="DIR"/>
      <sheetName val="RET-SUS"/>
      <sheetName val="CCI"/>
      <sheetName val="REVTES"/>
      <sheetName val="CCDE"/>
      <sheetName val="TOT-DIR."/>
      <sheetName val="VDGDI"/>
      <sheetName val="SADM"/>
      <sheetName val="SINF"/>
      <sheetName val="TOT-VICE-DI"/>
      <sheetName val="VDEI"/>
      <sheetName val="CPPG"/>
      <sheetName val="NUTED"/>
      <sheetName val="SECESC"/>
      <sheetName val="COGETES"/>
      <sheetName val="TOT-VICE-ENS."/>
      <sheetName val="VDPDT"/>
      <sheetName val="BVS"/>
      <sheetName val="BEB"/>
      <sheetName val="TOT-VICE-PESQ."/>
      <sheetName val="LABORAT"/>
      <sheetName val="LABGESTÃO"/>
      <sheetName val="LIRES"/>
      <sheetName val="LABMAN"/>
      <sheetName val="LATEC"/>
      <sheetName val="LAVSA"/>
      <sheetName val="LABFORM"/>
      <sheetName val="LATEPS"/>
      <sheetName val="PROVOC"/>
      <sheetName val="TOT-LABORAT."/>
      <sheetName val="TOTAL GERAL"/>
      <sheetName val="pas-diá"/>
      <sheetName val="rubricas"/>
      <sheetName val="prev-exec"/>
      <sheetName val="rubrica setor"/>
      <sheetName val="pessoal por setor"/>
      <sheetName val="pessoal"/>
      <sheetName val="2009-2014"/>
      <sheetName val="evolu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67">
          <cell r="O67">
            <v>825644.16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ores"/>
      <sheetName val="VALOR PA"/>
      <sheetName val="DIR"/>
      <sheetName val="RET-SUS"/>
      <sheetName val="CCI"/>
      <sheetName val="REVTES"/>
      <sheetName val="CCDE"/>
      <sheetName val="TOT-DIR."/>
      <sheetName val="VDGDI"/>
      <sheetName val="SADM"/>
      <sheetName val="SINF"/>
      <sheetName val="TOT-VICE-DI"/>
      <sheetName val="VDEI"/>
      <sheetName val="CPPG"/>
      <sheetName val="NUTED"/>
      <sheetName val="SECESC"/>
      <sheetName val="COGETES"/>
      <sheetName val="TOT-VICE-ENS."/>
      <sheetName val="VDPDT"/>
      <sheetName val="BVS"/>
      <sheetName val="BEB"/>
      <sheetName val="TOT-VICE-PESQ."/>
      <sheetName val="LABORAT"/>
      <sheetName val="LABGESTÃO"/>
      <sheetName val="LIRES"/>
      <sheetName val="LABMAN"/>
      <sheetName val="LATEC"/>
      <sheetName val="LAVSA"/>
      <sheetName val="LABFORM"/>
      <sheetName val="LATEPS"/>
      <sheetName val="PROVOC"/>
      <sheetName val="TOT-LABORAT."/>
      <sheetName val="TOTAL GERAL"/>
      <sheetName val="pas-diá"/>
      <sheetName val="rubricas"/>
      <sheetName val="rubrica setor"/>
      <sheetName val="prev-exec-custeio"/>
      <sheetName val="prev-exec-capital"/>
      <sheetName val="pessoal por setor"/>
      <sheetName val="pessoal"/>
      <sheetName val="2009-2015"/>
      <sheetName val="evolu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63">
          <cell r="O63">
            <v>10073616.792810652</v>
          </cell>
        </row>
        <row r="65">
          <cell r="O65">
            <v>173991.84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 PA"/>
      <sheetName val="DIR"/>
      <sheetName val="RET-SUS"/>
      <sheetName val="CCI"/>
      <sheetName val="REVTES"/>
      <sheetName val="CCDE"/>
      <sheetName val="TOT-DIR."/>
      <sheetName val="VDGDI"/>
      <sheetName val="SADM"/>
      <sheetName val="SINF"/>
      <sheetName val="TOT-VICE-DI"/>
      <sheetName val="VDEI"/>
      <sheetName val="CPPG"/>
      <sheetName val="NUTED"/>
      <sheetName val="SECESC"/>
      <sheetName val="COGETES"/>
      <sheetName val="TOT-VICE-ENS."/>
      <sheetName val="VDPDT"/>
      <sheetName val="BVS"/>
      <sheetName val="BEB"/>
      <sheetName val="TOT-VICE-PESQ."/>
      <sheetName val="LABORAT"/>
      <sheetName val="LABGESTÃO"/>
      <sheetName val="LIRES"/>
      <sheetName val="LABMAN"/>
      <sheetName val="LATEC"/>
      <sheetName val="LAVSA"/>
      <sheetName val="LABFORM"/>
      <sheetName val="LATEPS"/>
      <sheetName val="PROVOC"/>
      <sheetName val="TOT-LABORAT."/>
      <sheetName val="TOTAL GERAL"/>
      <sheetName val="pas-diá"/>
      <sheetName val="rubricas"/>
      <sheetName val="rubrica setor"/>
      <sheetName val="prev-exec-custeio"/>
      <sheetName val="prev-exec-capital"/>
      <sheetName val="pessoal"/>
      <sheetName val="pessoal por setor"/>
      <sheetName val="mat-perm"/>
      <sheetName val="2009-2023"/>
      <sheetName val="evolu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68">
          <cell r="O68">
            <v>2731562.6999999997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10">
          <cell r="E10">
            <v>10073616.789999999</v>
          </cell>
        </row>
      </sheetData>
      <sheetData sheetId="4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Eliane Silva de Oliveira" id="{67565778-A2B8-4DB2-8B48-90E636417A10}" userId="S::elianesilva.oliveira@fiocruz.br::3b692649-fb54-4476-b38e-911b73efc238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18" dT="2024-02-02T16:33:13.69" personId="{67565778-A2B8-4DB2-8B48-90E636417A10}" id="{513FA88E-9C11-487F-8E7D-7C291A984B33}">
    <text>NO MÊS DE DEZEMBRO  132471,21  O ELEMENTO 33.90.34 E 17312,11 NO ELEMENTO 33.90.92 ANO 2024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N58"/>
  <sheetViews>
    <sheetView zoomScale="85" zoomScaleNormal="85" zoomScaleSheetLayoutView="100" workbookViewId="0">
      <selection activeCell="U14" sqref="U14"/>
    </sheetView>
  </sheetViews>
  <sheetFormatPr defaultRowHeight="12.75" x14ac:dyDescent="0.2"/>
  <cols>
    <col min="1" max="2" width="13" customWidth="1"/>
    <col min="3" max="3" width="18.7109375" customWidth="1"/>
    <col min="4" max="4" width="18.5703125" bestFit="1" customWidth="1"/>
    <col min="5" max="5" width="12.7109375" bestFit="1" customWidth="1"/>
    <col min="9" max="9" width="10.42578125" customWidth="1"/>
    <col min="10" max="10" width="12.28515625" customWidth="1"/>
    <col min="11" max="11" width="11.28515625" bestFit="1" customWidth="1"/>
    <col min="12" max="12" width="10.7109375" customWidth="1"/>
    <col min="13" max="13" width="16.7109375" customWidth="1"/>
    <col min="14" max="14" width="19.42578125" customWidth="1"/>
    <col min="15" max="15" width="12" customWidth="1"/>
  </cols>
  <sheetData>
    <row r="1" spans="1:14" ht="27" customHeight="1" thickBot="1" x14ac:dyDescent="0.25">
      <c r="A1" s="1"/>
      <c r="C1" s="871" t="s">
        <v>419</v>
      </c>
      <c r="D1" s="872"/>
      <c r="M1" s="873" t="s">
        <v>420</v>
      </c>
      <c r="N1" s="874"/>
    </row>
    <row r="2" spans="1:14" ht="20.25" customHeight="1" x14ac:dyDescent="0.25">
      <c r="A2" s="16"/>
      <c r="C2" s="91" t="s">
        <v>150</v>
      </c>
      <c r="D2" s="92">
        <f>'TOTAL GERAL'!P66</f>
        <v>0</v>
      </c>
      <c r="M2" s="541" t="s">
        <v>150</v>
      </c>
      <c r="N2" s="542">
        <f>'TOTAL GERAL'!P68</f>
        <v>0</v>
      </c>
    </row>
    <row r="3" spans="1:14" ht="20.25" customHeight="1" thickBot="1" x14ac:dyDescent="0.3">
      <c r="A3" s="1"/>
      <c r="C3" s="93" t="s">
        <v>166</v>
      </c>
      <c r="D3" s="94">
        <f>'TOTAL GERAL'!O66</f>
        <v>3940982.7600000002</v>
      </c>
      <c r="M3" s="539" t="s">
        <v>71</v>
      </c>
      <c r="N3" s="540">
        <f>'TOTAL GERAL'!O68</f>
        <v>23328</v>
      </c>
    </row>
    <row r="4" spans="1:14" ht="39.4" customHeight="1" x14ac:dyDescent="0.2">
      <c r="A4" s="1"/>
      <c r="B4" s="1"/>
      <c r="C4" s="21"/>
      <c r="D4" s="1"/>
      <c r="E4" s="62"/>
    </row>
    <row r="5" spans="1:14" x14ac:dyDescent="0.2">
      <c r="A5" s="1"/>
      <c r="B5" s="1"/>
      <c r="C5" s="1"/>
      <c r="D5" s="1"/>
    </row>
    <row r="6" spans="1:14" x14ac:dyDescent="0.2">
      <c r="A6" s="1"/>
      <c r="B6" s="1"/>
      <c r="C6" s="1"/>
      <c r="D6" s="1"/>
    </row>
    <row r="7" spans="1:14" x14ac:dyDescent="0.2">
      <c r="A7" s="1"/>
      <c r="B7" s="1"/>
      <c r="C7" s="1"/>
      <c r="D7" s="1"/>
    </row>
    <row r="8" spans="1:14" x14ac:dyDescent="0.2">
      <c r="A8" s="1"/>
      <c r="B8" s="1"/>
      <c r="C8" s="1"/>
      <c r="D8" s="1"/>
    </row>
    <row r="9" spans="1:14" x14ac:dyDescent="0.2">
      <c r="A9" s="1"/>
      <c r="B9" s="1"/>
      <c r="C9" s="1"/>
      <c r="D9" s="1"/>
    </row>
    <row r="10" spans="1:14" x14ac:dyDescent="0.2">
      <c r="A10" s="1"/>
      <c r="B10" s="1"/>
      <c r="C10" s="1"/>
      <c r="D10" s="1"/>
    </row>
    <row r="11" spans="1:14" x14ac:dyDescent="0.2">
      <c r="A11" s="1"/>
      <c r="B11" s="1"/>
      <c r="C11" s="1"/>
      <c r="D11" s="1"/>
    </row>
    <row r="12" spans="1:14" x14ac:dyDescent="0.2">
      <c r="A12" s="1"/>
      <c r="B12" s="1"/>
      <c r="C12" s="1"/>
      <c r="D12" s="1"/>
    </row>
    <row r="13" spans="1:14" x14ac:dyDescent="0.2">
      <c r="A13" s="1"/>
      <c r="B13" s="1"/>
      <c r="C13" s="1"/>
      <c r="D13" s="1"/>
    </row>
    <row r="14" spans="1:14" x14ac:dyDescent="0.2">
      <c r="A14" s="1"/>
      <c r="B14" s="1"/>
      <c r="C14" s="1"/>
      <c r="D14" s="1"/>
    </row>
    <row r="15" spans="1:14" x14ac:dyDescent="0.2">
      <c r="A15" s="1"/>
      <c r="B15" s="1"/>
      <c r="C15" s="1"/>
      <c r="D15" s="1"/>
    </row>
    <row r="16" spans="1:14" x14ac:dyDescent="0.2">
      <c r="A16" s="1"/>
      <c r="B16" s="1"/>
      <c r="C16" s="1"/>
      <c r="D16" s="1"/>
    </row>
    <row r="17" spans="1:4" x14ac:dyDescent="0.2">
      <c r="A17" s="1"/>
      <c r="B17" s="1"/>
      <c r="C17" s="1"/>
      <c r="D17" s="1"/>
    </row>
    <row r="18" spans="1:4" x14ac:dyDescent="0.2">
      <c r="A18" s="1"/>
      <c r="B18" s="1"/>
      <c r="C18" s="1"/>
      <c r="D18" s="1"/>
    </row>
    <row r="19" spans="1:4" x14ac:dyDescent="0.2">
      <c r="A19" s="1"/>
      <c r="B19" s="1"/>
      <c r="C19" s="1"/>
      <c r="D19" s="1"/>
    </row>
    <row r="20" spans="1:4" x14ac:dyDescent="0.2">
      <c r="A20" s="1"/>
      <c r="B20" s="1"/>
      <c r="C20" s="1"/>
      <c r="D20" s="1"/>
    </row>
    <row r="21" spans="1:4" x14ac:dyDescent="0.2">
      <c r="A21" s="1"/>
      <c r="B21" s="1"/>
      <c r="C21" s="1"/>
      <c r="D21" s="1"/>
    </row>
    <row r="22" spans="1:4" x14ac:dyDescent="0.2">
      <c r="A22" s="1"/>
      <c r="B22" s="1"/>
      <c r="C22" s="1"/>
      <c r="D22" s="1"/>
    </row>
    <row r="23" spans="1:4" x14ac:dyDescent="0.2">
      <c r="A23" s="1"/>
      <c r="B23" s="1"/>
      <c r="C23" s="1"/>
      <c r="D23" s="1"/>
    </row>
    <row r="24" spans="1:4" x14ac:dyDescent="0.2">
      <c r="A24" s="1"/>
      <c r="B24" s="1"/>
      <c r="C24" s="1"/>
      <c r="D24" s="1"/>
    </row>
    <row r="25" spans="1:4" x14ac:dyDescent="0.2">
      <c r="A25" s="1"/>
      <c r="B25" s="1"/>
      <c r="C25" s="1"/>
      <c r="D25" s="1"/>
    </row>
    <row r="26" spans="1:4" x14ac:dyDescent="0.2">
      <c r="A26" s="1"/>
      <c r="B26" s="1"/>
      <c r="C26" s="1"/>
      <c r="D26" s="1"/>
    </row>
    <row r="27" spans="1:4" x14ac:dyDescent="0.2">
      <c r="A27" s="1"/>
      <c r="B27" s="1"/>
      <c r="C27" s="1"/>
      <c r="D27" s="1"/>
    </row>
    <row r="28" spans="1:4" x14ac:dyDescent="0.2">
      <c r="A28" s="1"/>
      <c r="B28" s="1"/>
      <c r="C28" s="1"/>
      <c r="D28" s="1"/>
    </row>
    <row r="29" spans="1:4" ht="14.25" customHeight="1" x14ac:dyDescent="0.2">
      <c r="A29" s="1"/>
      <c r="B29" s="1"/>
      <c r="C29" s="1"/>
      <c r="D29" s="1"/>
    </row>
    <row r="30" spans="1:4" x14ac:dyDescent="0.2">
      <c r="A30" s="1"/>
      <c r="B30" s="1"/>
      <c r="C30" s="1"/>
      <c r="D30" s="1"/>
    </row>
    <row r="31" spans="1:4" ht="17.25" customHeight="1" x14ac:dyDescent="0.2">
      <c r="A31" s="1"/>
      <c r="B31" s="1"/>
      <c r="C31" s="1"/>
      <c r="D31" s="1"/>
    </row>
    <row r="32" spans="1:4" x14ac:dyDescent="0.2">
      <c r="A32" s="1"/>
      <c r="B32" s="1"/>
      <c r="C32" s="1"/>
      <c r="D32" s="1"/>
    </row>
    <row r="33" spans="1:12" x14ac:dyDescent="0.2">
      <c r="A33" s="1"/>
      <c r="B33" s="63"/>
      <c r="C33" s="1"/>
      <c r="D33" s="1"/>
    </row>
    <row r="34" spans="1:12" x14ac:dyDescent="0.2">
      <c r="A34" s="1"/>
      <c r="D34" s="1"/>
    </row>
    <row r="35" spans="1:12" x14ac:dyDescent="0.2">
      <c r="A35" s="1"/>
      <c r="D35" s="1"/>
    </row>
    <row r="36" spans="1:12" x14ac:dyDescent="0.2">
      <c r="A36" s="1"/>
      <c r="D36" s="1"/>
    </row>
    <row r="37" spans="1:12" x14ac:dyDescent="0.2">
      <c r="A37" s="1"/>
      <c r="C37" s="1"/>
      <c r="D37" s="1"/>
    </row>
    <row r="38" spans="1:12" x14ac:dyDescent="0.2">
      <c r="B38" s="64" t="s">
        <v>150</v>
      </c>
      <c r="C38" s="65">
        <f>D2</f>
        <v>0</v>
      </c>
      <c r="J38" s="64" t="s">
        <v>150</v>
      </c>
      <c r="K38" s="65">
        <f>N2</f>
        <v>0</v>
      </c>
    </row>
    <row r="39" spans="1:12" x14ac:dyDescent="0.2">
      <c r="B39" s="64" t="s">
        <v>71</v>
      </c>
      <c r="C39" s="65">
        <f>D3</f>
        <v>3940982.7600000002</v>
      </c>
      <c r="D39" s="762" t="e">
        <f>C39/C38%</f>
        <v>#DIV/0!</v>
      </c>
      <c r="J39" s="64" t="s">
        <v>71</v>
      </c>
      <c r="K39" s="65">
        <f>N3</f>
        <v>23328</v>
      </c>
      <c r="L39" s="762" t="e">
        <f>K39/K38%</f>
        <v>#DIV/0!</v>
      </c>
    </row>
    <row r="40" spans="1:12" x14ac:dyDescent="0.2">
      <c r="C40" s="21"/>
    </row>
    <row r="58" spans="1:1" x14ac:dyDescent="0.2">
      <c r="A58" s="178"/>
    </row>
  </sheetData>
  <mergeCells count="2">
    <mergeCell ref="C1:D1"/>
    <mergeCell ref="M1:N1"/>
  </mergeCells>
  <phoneticPr fontId="0" type="noConversion"/>
  <printOptions horizontalCentered="1"/>
  <pageMargins left="0.31496062992125984" right="0.43307086614173229" top="0.8125" bottom="0.43307086614173229" header="0.51181102362204722" footer="0.23622047244094491"/>
  <pageSetup paperSize="9" scale="96" orientation="landscape" r:id="rId1"/>
  <headerFooter alignWithMargins="0">
    <oddHeader>&amp;L&amp;8Seção Financeira/ SADM / EPSJV</oddHeader>
    <oddFooter>&amp;CPágina &amp;P</oddFooter>
  </headerFooter>
  <colBreaks count="1" manualBreakCount="1">
    <brk id="8" max="33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656"/>
  <sheetViews>
    <sheetView topLeftCell="A41" zoomScaleNormal="100" workbookViewId="0">
      <pane xSplit="2" topLeftCell="C1" activePane="topRight" state="frozen"/>
      <selection activeCell="B49" sqref="B49"/>
      <selection pane="topRight" activeCell="B73" sqref="B73"/>
    </sheetView>
  </sheetViews>
  <sheetFormatPr defaultColWidth="9.28515625" defaultRowHeight="11.25" x14ac:dyDescent="0.2"/>
  <cols>
    <col min="1" max="1" width="5.42578125" style="14" customWidth="1"/>
    <col min="2" max="2" width="28.140625" style="1" customWidth="1"/>
    <col min="3" max="7" width="11" style="3" bestFit="1" customWidth="1"/>
    <col min="8" max="8" width="11" style="1" bestFit="1" customWidth="1"/>
    <col min="9" max="9" width="10.42578125" style="1" customWidth="1"/>
    <col min="10" max="10" width="11" style="1" bestFit="1" customWidth="1"/>
    <col min="11" max="14" width="11.28515625" style="1" customWidth="1"/>
    <col min="15" max="15" width="12.7109375" style="1" customWidth="1"/>
    <col min="16" max="16" width="12.42578125" style="1" customWidth="1"/>
    <col min="17" max="17" width="7.42578125" style="1" customWidth="1"/>
    <col min="18" max="18" width="6.7109375" style="1" customWidth="1"/>
    <col min="19" max="19" width="10.42578125" style="1" bestFit="1" customWidth="1"/>
    <col min="20" max="20" width="11.28515625" style="1" bestFit="1" customWidth="1"/>
    <col min="21" max="16384" width="9.28515625" style="1"/>
  </cols>
  <sheetData>
    <row r="1" spans="1:27" ht="15" x14ac:dyDescent="0.25">
      <c r="A1" s="61" t="s">
        <v>418</v>
      </c>
      <c r="H1" s="16"/>
    </row>
    <row r="2" spans="1:27" ht="18" x14ac:dyDescent="0.25">
      <c r="A2" s="876" t="s">
        <v>80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203"/>
    </row>
    <row r="3" spans="1:27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117" t="s">
        <v>16</v>
      </c>
      <c r="G3" s="117" t="s">
        <v>17</v>
      </c>
      <c r="H3" s="101" t="s">
        <v>3</v>
      </c>
      <c r="I3" s="116" t="s">
        <v>4</v>
      </c>
      <c r="J3" s="116" t="s">
        <v>5</v>
      </c>
      <c r="K3" s="116" t="s">
        <v>6</v>
      </c>
      <c r="L3" s="116" t="s">
        <v>7</v>
      </c>
      <c r="M3" s="116" t="s">
        <v>8</v>
      </c>
      <c r="N3" s="118" t="s">
        <v>9</v>
      </c>
      <c r="O3" s="119" t="s">
        <v>28</v>
      </c>
      <c r="P3" s="170" t="s">
        <v>157</v>
      </c>
      <c r="Q3" s="189" t="s">
        <v>76</v>
      </c>
      <c r="R3" s="1"/>
      <c r="S3" s="1"/>
      <c r="T3" s="112"/>
      <c r="U3" s="112"/>
      <c r="V3" s="112"/>
      <c r="W3" s="112"/>
      <c r="X3" s="112"/>
      <c r="Y3" s="112"/>
      <c r="Z3" s="112"/>
      <c r="AA3" s="112"/>
    </row>
    <row r="4" spans="1:27" ht="14.25" customHeight="1" x14ac:dyDescent="0.2">
      <c r="A4" s="127">
        <v>14</v>
      </c>
      <c r="B4" s="128" t="s">
        <v>10</v>
      </c>
      <c r="C4" s="385"/>
      <c r="D4" s="385"/>
      <c r="E4" s="385"/>
      <c r="F4" s="385"/>
      <c r="G4" s="385"/>
      <c r="H4" s="385"/>
      <c r="I4" s="385"/>
      <c r="J4" s="385"/>
      <c r="K4" s="385"/>
      <c r="L4" s="385"/>
      <c r="M4" s="385"/>
      <c r="N4" s="385"/>
      <c r="O4" s="30">
        <f t="shared" ref="O4:O10" si="0">SUM(C4:N4)</f>
        <v>0</v>
      </c>
      <c r="P4" s="8"/>
      <c r="Q4" s="49" t="e">
        <f>O4/P4*100</f>
        <v>#DIV/0!</v>
      </c>
    </row>
    <row r="5" spans="1:27" ht="14.25" customHeight="1" x14ac:dyDescent="0.2">
      <c r="A5" s="468">
        <v>18</v>
      </c>
      <c r="B5" s="128" t="s">
        <v>153</v>
      </c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8">
        <f>SUM(C5:N5)</f>
        <v>0</v>
      </c>
      <c r="P5" s="8"/>
      <c r="Q5" s="49"/>
    </row>
    <row r="6" spans="1:27" ht="14.25" customHeight="1" x14ac:dyDescent="0.2">
      <c r="A6" s="127">
        <v>30</v>
      </c>
      <c r="B6" s="128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/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8">
        <f>SUM(P7:P10)</f>
        <v>0</v>
      </c>
      <c r="Q6" s="31" t="e">
        <f>O6/P6*100</f>
        <v>#DIV/0!</v>
      </c>
    </row>
    <row r="7" spans="1:27" ht="12.4" customHeight="1" x14ac:dyDescent="0.2">
      <c r="A7" s="129"/>
      <c r="B7" s="115" t="s">
        <v>24</v>
      </c>
      <c r="C7" s="372"/>
      <c r="D7" s="372"/>
      <c r="E7" s="372"/>
      <c r="F7" s="372"/>
      <c r="G7" s="377"/>
      <c r="H7" s="377"/>
      <c r="I7" s="377"/>
      <c r="J7" s="377"/>
      <c r="K7" s="377"/>
      <c r="L7" s="377"/>
      <c r="M7" s="377"/>
      <c r="N7" s="377"/>
      <c r="O7" s="9">
        <f t="shared" si="0"/>
        <v>0</v>
      </c>
      <c r="P7" s="10"/>
      <c r="Q7" s="38"/>
    </row>
    <row r="8" spans="1:27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 t="shared" si="0"/>
        <v>0</v>
      </c>
      <c r="P8" s="10"/>
      <c r="Q8" s="38"/>
    </row>
    <row r="9" spans="1:27" ht="12.4" customHeight="1" x14ac:dyDescent="0.2">
      <c r="A9" s="130"/>
      <c r="B9" s="6" t="s">
        <v>140</v>
      </c>
      <c r="C9" s="377"/>
      <c r="D9" s="377"/>
      <c r="E9" s="377"/>
      <c r="F9" s="377"/>
      <c r="G9" s="377"/>
      <c r="H9" s="377"/>
      <c r="I9" s="377"/>
      <c r="J9" s="377"/>
      <c r="K9" s="377"/>
      <c r="L9" s="386"/>
      <c r="M9" s="377"/>
      <c r="N9" s="377"/>
      <c r="O9" s="10">
        <f t="shared" si="0"/>
        <v>0</v>
      </c>
      <c r="P9" s="10"/>
      <c r="Q9" s="48"/>
    </row>
    <row r="10" spans="1:27" ht="12.4" customHeight="1" x14ac:dyDescent="0.2">
      <c r="A10" s="131"/>
      <c r="B10" s="5" t="s">
        <v>305</v>
      </c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9">
        <f t="shared" si="0"/>
        <v>0</v>
      </c>
      <c r="P10" s="10"/>
      <c r="Q10" s="48"/>
    </row>
    <row r="11" spans="1:27" ht="14.25" customHeight="1" x14ac:dyDescent="0.2">
      <c r="A11" s="127">
        <v>33</v>
      </c>
      <c r="B11" s="128" t="s">
        <v>18</v>
      </c>
      <c r="C11" s="7">
        <f t="shared" ref="C11:P11" si="2">SUM(C12:C15)</f>
        <v>0</v>
      </c>
      <c r="D11" s="7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0</v>
      </c>
      <c r="P11" s="7">
        <f t="shared" si="2"/>
        <v>0</v>
      </c>
      <c r="Q11" s="49" t="e">
        <f>O11/P11*100</f>
        <v>#DIV/0!</v>
      </c>
    </row>
    <row r="12" spans="1:27" ht="14.25" customHeight="1" x14ac:dyDescent="0.2">
      <c r="A12" s="132"/>
      <c r="B12" s="115" t="s">
        <v>112</v>
      </c>
      <c r="C12" s="370"/>
      <c r="D12" s="370"/>
      <c r="E12" s="370"/>
      <c r="F12" s="370"/>
      <c r="G12" s="370"/>
      <c r="H12" s="370"/>
      <c r="I12" s="370"/>
      <c r="J12" s="370"/>
      <c r="K12" s="370"/>
      <c r="L12" s="370"/>
      <c r="M12" s="370"/>
      <c r="N12" s="370"/>
      <c r="O12" s="9">
        <f t="shared" ref="O12:O68" si="3">SUM(C12:N12)</f>
        <v>0</v>
      </c>
      <c r="P12" s="9"/>
      <c r="Q12" s="38"/>
    </row>
    <row r="13" spans="1:27" ht="14.25" customHeight="1" x14ac:dyDescent="0.2">
      <c r="A13" s="134"/>
      <c r="B13" s="6" t="s">
        <v>288</v>
      </c>
      <c r="C13" s="379"/>
      <c r="D13" s="379"/>
      <c r="E13" s="379"/>
      <c r="F13" s="379"/>
      <c r="G13" s="379"/>
      <c r="H13" s="379"/>
      <c r="I13" s="379"/>
      <c r="J13" s="379"/>
      <c r="K13" s="379"/>
      <c r="L13" s="379"/>
      <c r="M13" s="379"/>
      <c r="N13" s="379"/>
      <c r="O13" s="10">
        <f t="shared" si="3"/>
        <v>0</v>
      </c>
      <c r="P13" s="10"/>
      <c r="Q13" s="38"/>
    </row>
    <row r="14" spans="1:27" ht="14.25" customHeight="1" x14ac:dyDescent="0.2">
      <c r="A14" s="134"/>
      <c r="B14" s="6" t="s">
        <v>270</v>
      </c>
      <c r="C14" s="379"/>
      <c r="D14" s="379"/>
      <c r="E14" s="379"/>
      <c r="F14" s="379"/>
      <c r="G14" s="379"/>
      <c r="H14" s="379"/>
      <c r="I14" s="379"/>
      <c r="J14" s="379"/>
      <c r="K14" s="379"/>
      <c r="L14" s="379"/>
      <c r="M14" s="379"/>
      <c r="N14" s="379"/>
      <c r="O14" s="10">
        <f t="shared" si="3"/>
        <v>0</v>
      </c>
      <c r="P14" s="10"/>
      <c r="Q14" s="38"/>
    </row>
    <row r="15" spans="1:27" ht="14.25" customHeight="1" x14ac:dyDescent="0.2">
      <c r="A15" s="206"/>
      <c r="B15" s="5" t="s">
        <v>155</v>
      </c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83"/>
      <c r="N15" s="383"/>
      <c r="O15" s="40">
        <f t="shared" si="3"/>
        <v>0</v>
      </c>
      <c r="P15" s="40"/>
      <c r="Q15" s="49"/>
    </row>
    <row r="16" spans="1:27" ht="14.25" customHeight="1" x14ac:dyDescent="0.2">
      <c r="A16" s="136">
        <v>34</v>
      </c>
      <c r="B16" s="128" t="s">
        <v>211</v>
      </c>
      <c r="C16" s="378">
        <f>C17+C18</f>
        <v>84492.05</v>
      </c>
      <c r="D16" s="378">
        <f t="shared" ref="D16:N16" si="4">D17+D18</f>
        <v>84430.39</v>
      </c>
      <c r="E16" s="378">
        <f t="shared" si="4"/>
        <v>0</v>
      </c>
      <c r="F16" s="378">
        <f t="shared" si="4"/>
        <v>0</v>
      </c>
      <c r="G16" s="378">
        <f t="shared" si="4"/>
        <v>0</v>
      </c>
      <c r="H16" s="378">
        <f t="shared" si="4"/>
        <v>0</v>
      </c>
      <c r="I16" s="378">
        <f t="shared" si="4"/>
        <v>0</v>
      </c>
      <c r="J16" s="378">
        <f t="shared" si="4"/>
        <v>0</v>
      </c>
      <c r="K16" s="378">
        <f t="shared" si="4"/>
        <v>0</v>
      </c>
      <c r="L16" s="378">
        <f t="shared" si="4"/>
        <v>0</v>
      </c>
      <c r="M16" s="378">
        <f t="shared" si="4"/>
        <v>0</v>
      </c>
      <c r="N16" s="378">
        <f t="shared" si="4"/>
        <v>0</v>
      </c>
      <c r="O16" s="371">
        <f>O17+O18</f>
        <v>168922.44</v>
      </c>
      <c r="P16" s="371">
        <f>P17+P18</f>
        <v>0</v>
      </c>
      <c r="Q16" s="49" t="e">
        <f>O16/P16*100</f>
        <v>#DIV/0!</v>
      </c>
    </row>
    <row r="17" spans="1:20" ht="12.75" customHeight="1" x14ac:dyDescent="0.2">
      <c r="A17" s="697"/>
      <c r="B17" s="216" t="s">
        <v>289</v>
      </c>
      <c r="C17" s="379"/>
      <c r="D17" s="379"/>
      <c r="E17" s="379"/>
      <c r="F17" s="379"/>
      <c r="G17" s="379"/>
      <c r="H17" s="379"/>
      <c r="I17" s="379"/>
      <c r="J17" s="379"/>
      <c r="K17" s="379"/>
      <c r="L17" s="379"/>
      <c r="M17" s="379"/>
      <c r="N17" s="379"/>
      <c r="O17" s="37">
        <f t="shared" si="3"/>
        <v>0</v>
      </c>
      <c r="P17" s="10"/>
      <c r="Q17" s="38"/>
      <c r="S17" s="13"/>
    </row>
    <row r="18" spans="1:20" ht="12.75" customHeight="1" x14ac:dyDescent="0.2">
      <c r="A18" s="697"/>
      <c r="B18" s="216" t="s">
        <v>417</v>
      </c>
      <c r="C18" s="382">
        <v>84492.05</v>
      </c>
      <c r="D18" s="382">
        <v>84430.39</v>
      </c>
      <c r="E18" s="382"/>
      <c r="F18" s="382"/>
      <c r="G18" s="382"/>
      <c r="H18" s="379"/>
      <c r="I18" s="379"/>
      <c r="J18" s="382"/>
      <c r="K18" s="382"/>
      <c r="L18" s="379"/>
      <c r="M18" s="382"/>
      <c r="N18" s="382"/>
      <c r="O18" s="37">
        <f t="shared" si="3"/>
        <v>168922.44</v>
      </c>
      <c r="P18" s="10"/>
      <c r="Q18" s="38"/>
      <c r="S18" s="13"/>
    </row>
    <row r="19" spans="1:20" ht="14.25" customHeight="1" x14ac:dyDescent="0.2">
      <c r="A19" s="127">
        <v>36</v>
      </c>
      <c r="B19" s="128" t="s">
        <v>21</v>
      </c>
      <c r="C19" s="8">
        <f t="shared" ref="C19:O19" si="5">SUM(C20:C24)</f>
        <v>787.98</v>
      </c>
      <c r="D19" s="8">
        <f t="shared" si="5"/>
        <v>787.98</v>
      </c>
      <c r="E19" s="8">
        <f t="shared" si="5"/>
        <v>0</v>
      </c>
      <c r="F19" s="8">
        <f t="shared" si="5"/>
        <v>0</v>
      </c>
      <c r="G19" s="8">
        <f t="shared" si="5"/>
        <v>0</v>
      </c>
      <c r="H19" s="8">
        <f t="shared" si="5"/>
        <v>0</v>
      </c>
      <c r="I19" s="8">
        <f t="shared" si="5"/>
        <v>0</v>
      </c>
      <c r="J19" s="8">
        <f t="shared" si="5"/>
        <v>0</v>
      </c>
      <c r="K19" s="8">
        <f t="shared" si="5"/>
        <v>0</v>
      </c>
      <c r="L19" s="8">
        <f t="shared" si="5"/>
        <v>0</v>
      </c>
      <c r="M19" s="8">
        <f t="shared" si="5"/>
        <v>0</v>
      </c>
      <c r="N19" s="8">
        <f t="shared" si="5"/>
        <v>0</v>
      </c>
      <c r="O19" s="30">
        <f t="shared" si="5"/>
        <v>1575.96</v>
      </c>
      <c r="P19" s="8">
        <f>SUM(P20:P24)</f>
        <v>0</v>
      </c>
      <c r="Q19" s="49" t="e">
        <f>O19/P19*100</f>
        <v>#DIV/0!</v>
      </c>
      <c r="S19" s="13"/>
      <c r="T19" s="13"/>
    </row>
    <row r="20" spans="1:20" ht="12.75" customHeight="1" x14ac:dyDescent="0.2">
      <c r="A20" s="134"/>
      <c r="B20" s="216" t="s">
        <v>151</v>
      </c>
      <c r="C20" s="389">
        <v>787.98</v>
      </c>
      <c r="D20" s="372">
        <v>787.98</v>
      </c>
      <c r="E20" s="386"/>
      <c r="F20" s="372"/>
      <c r="G20" s="372"/>
      <c r="H20" s="372"/>
      <c r="I20" s="372"/>
      <c r="J20" s="372"/>
      <c r="K20" s="372"/>
      <c r="L20" s="372"/>
      <c r="M20" s="372"/>
      <c r="N20" s="372"/>
      <c r="O20" s="32">
        <f>SUM(C20:N20)</f>
        <v>1575.96</v>
      </c>
      <c r="P20" s="10"/>
      <c r="Q20" s="38"/>
    </row>
    <row r="21" spans="1:20" ht="12.4" customHeight="1" x14ac:dyDescent="0.2">
      <c r="A21" s="134"/>
      <c r="B21" s="6" t="s">
        <v>34</v>
      </c>
      <c r="C21" s="377"/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">
        <f>SUM(C21:N21)</f>
        <v>0</v>
      </c>
      <c r="P21" s="10"/>
      <c r="Q21" s="38"/>
    </row>
    <row r="22" spans="1:20" ht="12.4" customHeight="1" x14ac:dyDescent="0.2">
      <c r="A22" s="134"/>
      <c r="B22" s="6" t="s">
        <v>26</v>
      </c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">
        <f>SUM(C22:N22)</f>
        <v>0</v>
      </c>
      <c r="P22" s="10"/>
      <c r="Q22" s="38"/>
    </row>
    <row r="23" spans="1:20" ht="12.4" customHeight="1" x14ac:dyDescent="0.2">
      <c r="A23" s="134"/>
      <c r="B23" s="6" t="s">
        <v>123</v>
      </c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">
        <f>SUM(C23:N23)</f>
        <v>0</v>
      </c>
      <c r="P23" s="10"/>
      <c r="Q23" s="38"/>
    </row>
    <row r="24" spans="1:20" ht="12.4" customHeight="1" x14ac:dyDescent="0.2">
      <c r="A24" s="134"/>
      <c r="B24" s="6" t="s">
        <v>19</v>
      </c>
      <c r="C24" s="378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">
        <f>SUM(C24:N24)</f>
        <v>0</v>
      </c>
      <c r="P24" s="10"/>
      <c r="Q24" s="48"/>
    </row>
    <row r="25" spans="1:20" ht="14.25" customHeight="1" x14ac:dyDescent="0.2">
      <c r="A25" s="127">
        <v>39</v>
      </c>
      <c r="B25" s="128" t="s">
        <v>11</v>
      </c>
      <c r="C25" s="7">
        <f>SUM(C26:C54)</f>
        <v>0</v>
      </c>
      <c r="D25" s="7">
        <f t="shared" ref="D25:P25" si="6">SUM(D26:D54)</f>
        <v>0</v>
      </c>
      <c r="E25" s="7">
        <f t="shared" si="6"/>
        <v>0</v>
      </c>
      <c r="F25" s="7">
        <f t="shared" si="6"/>
        <v>0</v>
      </c>
      <c r="G25" s="7">
        <f t="shared" si="6"/>
        <v>0</v>
      </c>
      <c r="H25" s="7">
        <f t="shared" si="6"/>
        <v>0</v>
      </c>
      <c r="I25" s="7">
        <f t="shared" si="6"/>
        <v>0</v>
      </c>
      <c r="J25" s="7">
        <f t="shared" si="6"/>
        <v>0</v>
      </c>
      <c r="K25" s="7">
        <f t="shared" si="6"/>
        <v>0</v>
      </c>
      <c r="L25" s="7">
        <f t="shared" si="6"/>
        <v>0</v>
      </c>
      <c r="M25" s="7">
        <f t="shared" si="6"/>
        <v>0</v>
      </c>
      <c r="N25" s="7">
        <f t="shared" si="6"/>
        <v>0</v>
      </c>
      <c r="O25" s="7">
        <f t="shared" si="6"/>
        <v>0</v>
      </c>
      <c r="P25" s="7">
        <f t="shared" si="6"/>
        <v>0</v>
      </c>
      <c r="Q25" s="49" t="e">
        <f>O25/P25*100</f>
        <v>#DIV/0!</v>
      </c>
    </row>
    <row r="26" spans="1:20" ht="12.4" customHeight="1" x14ac:dyDescent="0.2">
      <c r="A26" s="426"/>
      <c r="B26" s="6" t="s">
        <v>311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">
        <f t="shared" si="3"/>
        <v>0</v>
      </c>
      <c r="P26" s="10"/>
      <c r="Q26" s="38"/>
    </row>
    <row r="27" spans="1:20" ht="12.4" customHeight="1" x14ac:dyDescent="0.2">
      <c r="A27" s="134"/>
      <c r="B27" s="6" t="s">
        <v>269</v>
      </c>
      <c r="C27" s="379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">
        <f t="shared" si="3"/>
        <v>0</v>
      </c>
      <c r="P27" s="10"/>
      <c r="Q27" s="38"/>
    </row>
    <row r="28" spans="1:20" ht="12.4" customHeight="1" x14ac:dyDescent="0.2">
      <c r="A28" s="134"/>
      <c r="B28" s="6" t="s">
        <v>126</v>
      </c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">
        <f t="shared" si="3"/>
        <v>0</v>
      </c>
      <c r="P28" s="10"/>
      <c r="Q28" s="38"/>
      <c r="S28" s="13"/>
    </row>
    <row r="29" spans="1:20" ht="12.4" customHeight="1" x14ac:dyDescent="0.2">
      <c r="A29" s="134"/>
      <c r="B29" s="105" t="s">
        <v>225</v>
      </c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">
        <f t="shared" si="3"/>
        <v>0</v>
      </c>
      <c r="P29" s="10"/>
      <c r="Q29" s="38"/>
      <c r="S29" s="13"/>
    </row>
    <row r="30" spans="1:20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">
        <f t="shared" si="3"/>
        <v>0</v>
      </c>
      <c r="P30" s="10"/>
      <c r="Q30" s="38"/>
    </row>
    <row r="31" spans="1:20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">
        <f t="shared" si="3"/>
        <v>0</v>
      </c>
      <c r="P31" s="10"/>
      <c r="Q31" s="38"/>
    </row>
    <row r="32" spans="1:20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">
        <f t="shared" si="3"/>
        <v>0</v>
      </c>
      <c r="P32" s="10"/>
      <c r="Q32" s="38"/>
    </row>
    <row r="33" spans="1:20" ht="12.4" customHeight="1" x14ac:dyDescent="0.2">
      <c r="A33" s="134"/>
      <c r="B33" s="105" t="s">
        <v>230</v>
      </c>
      <c r="C33" s="379"/>
      <c r="D33" s="379"/>
      <c r="E33" s="379"/>
      <c r="F33" s="379"/>
      <c r="G33" s="382"/>
      <c r="H33" s="379"/>
      <c r="I33" s="379"/>
      <c r="J33" s="379"/>
      <c r="K33" s="379"/>
      <c r="L33" s="379"/>
      <c r="M33" s="379"/>
      <c r="N33" s="379"/>
      <c r="O33" s="37">
        <f t="shared" si="3"/>
        <v>0</v>
      </c>
      <c r="P33" s="10"/>
      <c r="Q33" s="38"/>
      <c r="S33" s="13"/>
    </row>
    <row r="34" spans="1:20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">
        <f t="shared" si="3"/>
        <v>0</v>
      </c>
      <c r="P34" s="10"/>
      <c r="Q34" s="38"/>
    </row>
    <row r="35" spans="1:20" ht="12.4" customHeight="1" x14ac:dyDescent="0.2">
      <c r="A35" s="134"/>
      <c r="B35" s="105" t="s">
        <v>120</v>
      </c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">
        <f t="shared" si="3"/>
        <v>0</v>
      </c>
      <c r="P35" s="10"/>
      <c r="Q35" s="38"/>
      <c r="S35" s="13"/>
    </row>
    <row r="36" spans="1:20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">
        <f t="shared" si="3"/>
        <v>0</v>
      </c>
      <c r="P36" s="10"/>
      <c r="Q36" s="38"/>
      <c r="T36" s="13"/>
    </row>
    <row r="37" spans="1:20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">
        <f t="shared" si="3"/>
        <v>0</v>
      </c>
      <c r="P37" s="10"/>
      <c r="Q37" s="38"/>
      <c r="T37" s="13"/>
    </row>
    <row r="38" spans="1:20" ht="12.4" customHeight="1" x14ac:dyDescent="0.2">
      <c r="A38" s="134"/>
      <c r="B38" s="6" t="s">
        <v>46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">
        <f t="shared" si="3"/>
        <v>0</v>
      </c>
      <c r="P38" s="10"/>
      <c r="Q38" s="38"/>
    </row>
    <row r="39" spans="1:20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">
        <f t="shared" si="3"/>
        <v>0</v>
      </c>
      <c r="P39" s="10"/>
      <c r="Q39" s="38"/>
    </row>
    <row r="40" spans="1:20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">
        <f t="shared" si="3"/>
        <v>0</v>
      </c>
      <c r="P40" s="10"/>
      <c r="Q40" s="38"/>
    </row>
    <row r="41" spans="1:20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82"/>
      <c r="M41" s="379"/>
      <c r="N41" s="379"/>
      <c r="O41" s="37">
        <f t="shared" si="3"/>
        <v>0</v>
      </c>
      <c r="P41" s="10"/>
      <c r="Q41" s="38"/>
    </row>
    <row r="42" spans="1:20" ht="12.4" customHeight="1" x14ac:dyDescent="0.2">
      <c r="A42" s="18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37">
        <f t="shared" si="3"/>
        <v>0</v>
      </c>
      <c r="P42" s="10"/>
      <c r="Q42" s="38"/>
    </row>
    <row r="43" spans="1:20" ht="12.4" customHeight="1" x14ac:dyDescent="0.2">
      <c r="A43" s="253"/>
      <c r="B43" s="6" t="s">
        <v>142</v>
      </c>
      <c r="C43" s="379"/>
      <c r="D43" s="379"/>
      <c r="E43" s="379"/>
      <c r="F43" s="418"/>
      <c r="G43" s="379"/>
      <c r="H43" s="379"/>
      <c r="I43" s="379"/>
      <c r="J43" s="379"/>
      <c r="K43" s="379"/>
      <c r="L43" s="379"/>
      <c r="M43" s="379"/>
      <c r="N43" s="379"/>
      <c r="O43" s="37">
        <f t="shared" si="3"/>
        <v>0</v>
      </c>
      <c r="P43" s="10"/>
      <c r="Q43" s="38"/>
    </row>
    <row r="44" spans="1:20" ht="12.4" customHeight="1" x14ac:dyDescent="0.2">
      <c r="A44" s="134"/>
      <c r="B44" s="6" t="s">
        <v>161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">
        <f>SUM(C44:N44)</f>
        <v>0</v>
      </c>
      <c r="P44" s="10"/>
      <c r="Q44" s="38"/>
    </row>
    <row r="45" spans="1:20" ht="12.4" customHeight="1" x14ac:dyDescent="0.2">
      <c r="A45" s="134"/>
      <c r="B45" s="6" t="s">
        <v>258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37">
        <f t="shared" si="3"/>
        <v>0</v>
      </c>
      <c r="P45" s="10"/>
      <c r="Q45" s="38"/>
    </row>
    <row r="46" spans="1:20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3"/>
        <v>0</v>
      </c>
      <c r="P46" s="10"/>
      <c r="Q46" s="38"/>
    </row>
    <row r="47" spans="1:20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">
        <f t="shared" si="3"/>
        <v>0</v>
      </c>
      <c r="P47" s="10"/>
      <c r="Q47" s="38"/>
    </row>
    <row r="48" spans="1:20" ht="12.4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">
        <f t="shared" si="3"/>
        <v>0</v>
      </c>
      <c r="P48" s="10"/>
      <c r="Q48" s="38"/>
    </row>
    <row r="49" spans="1:18" ht="12.4" customHeight="1" x14ac:dyDescent="0.2">
      <c r="A49" s="134"/>
      <c r="B49" s="6"/>
      <c r="C49" s="379"/>
      <c r="D49" s="379"/>
      <c r="E49" s="418"/>
      <c r="F49" s="418"/>
      <c r="G49" s="418"/>
      <c r="H49" s="418"/>
      <c r="I49" s="379"/>
      <c r="J49" s="418"/>
      <c r="K49" s="379"/>
      <c r="L49" s="379"/>
      <c r="M49" s="379"/>
      <c r="N49" s="379"/>
      <c r="O49" s="37">
        <f t="shared" si="3"/>
        <v>0</v>
      </c>
      <c r="P49" s="10"/>
      <c r="Q49" s="38"/>
    </row>
    <row r="50" spans="1:18" ht="12.4" customHeight="1" x14ac:dyDescent="0.2">
      <c r="A50" s="134"/>
      <c r="B50" s="6"/>
      <c r="C50" s="379"/>
      <c r="D50" s="379"/>
      <c r="E50" s="424"/>
      <c r="F50" s="424"/>
      <c r="G50" s="424"/>
      <c r="H50" s="424"/>
      <c r="I50" s="379"/>
      <c r="J50" s="424"/>
      <c r="K50" s="379"/>
      <c r="L50" s="379"/>
      <c r="M50" s="379"/>
      <c r="N50" s="379"/>
      <c r="O50" s="37">
        <f t="shared" si="3"/>
        <v>0</v>
      </c>
      <c r="P50" s="10"/>
      <c r="Q50" s="38"/>
    </row>
    <row r="51" spans="1:18" ht="12.4" customHeight="1" x14ac:dyDescent="0.2">
      <c r="A51" s="134"/>
      <c r="B51" s="6"/>
      <c r="C51" s="379"/>
      <c r="D51" s="379"/>
      <c r="E51" s="424"/>
      <c r="F51" s="424"/>
      <c r="G51" s="424"/>
      <c r="H51" s="424"/>
      <c r="I51" s="379"/>
      <c r="J51" s="424"/>
      <c r="K51" s="379"/>
      <c r="L51" s="379"/>
      <c r="M51" s="379"/>
      <c r="N51" s="379"/>
      <c r="O51" s="37">
        <f t="shared" si="3"/>
        <v>0</v>
      </c>
      <c r="P51" s="10"/>
      <c r="Q51" s="38"/>
    </row>
    <row r="52" spans="1:18" ht="12.4" customHeight="1" x14ac:dyDescent="0.2">
      <c r="A52" s="134"/>
      <c r="B52" s="6"/>
      <c r="C52" s="379"/>
      <c r="D52" s="379"/>
      <c r="E52" s="424"/>
      <c r="F52" s="424"/>
      <c r="G52" s="424"/>
      <c r="H52" s="424"/>
      <c r="I52" s="379"/>
      <c r="J52" s="424"/>
      <c r="K52" s="379"/>
      <c r="L52" s="379"/>
      <c r="M52" s="379"/>
      <c r="N52" s="379"/>
      <c r="O52" s="37">
        <f t="shared" si="3"/>
        <v>0</v>
      </c>
      <c r="P52" s="10"/>
      <c r="Q52" s="38"/>
    </row>
    <row r="53" spans="1:18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">
        <f t="shared" si="3"/>
        <v>0</v>
      </c>
      <c r="P53" s="10"/>
      <c r="Q53" s="38"/>
    </row>
    <row r="54" spans="1:18" ht="12.4" customHeight="1" x14ac:dyDescent="0.2">
      <c r="A54" s="134"/>
      <c r="B54" s="6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37">
        <f t="shared" si="3"/>
        <v>0</v>
      </c>
      <c r="P54" s="10"/>
      <c r="Q54" s="38"/>
    </row>
    <row r="55" spans="1:18" ht="13.5" customHeight="1" x14ac:dyDescent="0.2">
      <c r="A55" s="576">
        <v>40</v>
      </c>
      <c r="B55" s="128" t="s">
        <v>263</v>
      </c>
      <c r="C55" s="8">
        <f>C56+C58</f>
        <v>13717.52</v>
      </c>
      <c r="D55" s="8">
        <f t="shared" ref="D55:N55" si="7">D56+D58</f>
        <v>37463.22</v>
      </c>
      <c r="E55" s="8">
        <f t="shared" si="7"/>
        <v>0</v>
      </c>
      <c r="F55" s="8">
        <f t="shared" si="7"/>
        <v>0</v>
      </c>
      <c r="G55" s="8">
        <f t="shared" si="7"/>
        <v>0</v>
      </c>
      <c r="H55" s="8">
        <f t="shared" si="7"/>
        <v>0</v>
      </c>
      <c r="I55" s="8">
        <f t="shared" si="7"/>
        <v>0</v>
      </c>
      <c r="J55" s="8">
        <f t="shared" si="7"/>
        <v>0</v>
      </c>
      <c r="K55" s="8">
        <f t="shared" si="7"/>
        <v>0</v>
      </c>
      <c r="L55" s="8">
        <f t="shared" si="7"/>
        <v>0</v>
      </c>
      <c r="M55" s="8">
        <f t="shared" si="7"/>
        <v>0</v>
      </c>
      <c r="N55" s="8">
        <f t="shared" si="7"/>
        <v>0</v>
      </c>
      <c r="O55" s="8">
        <f>SUM(O56:O58)</f>
        <v>51180.740000000005</v>
      </c>
      <c r="P55" s="30">
        <f>SUM(P56:P58)</f>
        <v>0</v>
      </c>
      <c r="Q55" s="42"/>
    </row>
    <row r="56" spans="1:18" ht="12.4" customHeight="1" x14ac:dyDescent="0.2">
      <c r="A56" s="134"/>
      <c r="B56" s="105" t="s">
        <v>226</v>
      </c>
      <c r="C56" s="32">
        <v>13717.52</v>
      </c>
      <c r="D56" s="9">
        <v>37463.22</v>
      </c>
      <c r="E56" s="705"/>
      <c r="F56" s="9"/>
      <c r="G56" s="9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51180.740000000005</v>
      </c>
      <c r="P56" s="9"/>
      <c r="Q56" s="43"/>
    </row>
    <row r="57" spans="1:18" ht="12.4" customHeight="1" x14ac:dyDescent="0.2">
      <c r="A57" s="134"/>
      <c r="B57" s="6" t="s">
        <v>143</v>
      </c>
      <c r="C57" s="37"/>
      <c r="D57" s="10"/>
      <c r="E57" s="16"/>
      <c r="F57" s="10"/>
      <c r="G57" s="10"/>
      <c r="H57" s="10"/>
      <c r="I57" s="10"/>
      <c r="J57" s="10"/>
      <c r="K57" s="16"/>
      <c r="L57" s="10"/>
      <c r="M57" s="16"/>
      <c r="N57" s="37"/>
      <c r="O57" s="10"/>
      <c r="P57" s="10"/>
      <c r="Q57" s="26"/>
    </row>
    <row r="58" spans="1:18" ht="12.4" customHeight="1" x14ac:dyDescent="0.2">
      <c r="A58" s="133"/>
      <c r="B58" s="5" t="s">
        <v>312</v>
      </c>
      <c r="C58" s="706"/>
      <c r="D58" s="40"/>
      <c r="E58" s="706"/>
      <c r="F58" s="40"/>
      <c r="G58" s="40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40"/>
      <c r="Q58" s="48"/>
    </row>
    <row r="59" spans="1:18" ht="14.25" customHeight="1" x14ac:dyDescent="0.2">
      <c r="A59" s="206">
        <v>47</v>
      </c>
      <c r="B59" s="145" t="s">
        <v>20</v>
      </c>
      <c r="C59" s="177">
        <f>SUM(C60:C61)</f>
        <v>0</v>
      </c>
      <c r="D59" s="177">
        <f t="shared" ref="D59:O59" si="8">SUM(D60:D61)</f>
        <v>0</v>
      </c>
      <c r="E59" s="177">
        <f t="shared" si="8"/>
        <v>0</v>
      </c>
      <c r="F59" s="177">
        <f t="shared" si="8"/>
        <v>0</v>
      </c>
      <c r="G59" s="177">
        <f t="shared" si="8"/>
        <v>0</v>
      </c>
      <c r="H59" s="177">
        <f t="shared" si="8"/>
        <v>0</v>
      </c>
      <c r="I59" s="177">
        <f t="shared" si="8"/>
        <v>0</v>
      </c>
      <c r="J59" s="177">
        <f t="shared" si="8"/>
        <v>0</v>
      </c>
      <c r="K59" s="177">
        <f t="shared" si="8"/>
        <v>0</v>
      </c>
      <c r="L59" s="177">
        <f t="shared" si="8"/>
        <v>0</v>
      </c>
      <c r="M59" s="177">
        <f t="shared" si="8"/>
        <v>0</v>
      </c>
      <c r="N59" s="177">
        <f t="shared" si="8"/>
        <v>0</v>
      </c>
      <c r="O59" s="255">
        <f t="shared" si="8"/>
        <v>0</v>
      </c>
      <c r="P59" s="40">
        <f>SUM(P60:P61)</f>
        <v>0</v>
      </c>
      <c r="Q59" s="48"/>
    </row>
    <row r="60" spans="1:18" ht="14.25" customHeight="1" x14ac:dyDescent="0.2">
      <c r="A60" s="135"/>
      <c r="B60" s="6" t="s">
        <v>218</v>
      </c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2"/>
      <c r="N60" s="382"/>
      <c r="O60" s="37">
        <f t="shared" si="3"/>
        <v>0</v>
      </c>
      <c r="P60" s="10"/>
      <c r="Q60" s="38"/>
    </row>
    <row r="61" spans="1:18" ht="14.25" customHeight="1" x14ac:dyDescent="0.2">
      <c r="A61" s="133"/>
      <c r="B61" s="5" t="s">
        <v>237</v>
      </c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2"/>
      <c r="N61" s="382"/>
      <c r="O61" s="37">
        <f t="shared" si="3"/>
        <v>0</v>
      </c>
      <c r="P61" s="40"/>
      <c r="Q61" s="49"/>
    </row>
    <row r="62" spans="1:18" ht="14.25" customHeight="1" x14ac:dyDescent="0.2">
      <c r="A62" s="127">
        <v>49</v>
      </c>
      <c r="B62" s="128" t="s">
        <v>432</v>
      </c>
      <c r="C62" s="374">
        <v>190</v>
      </c>
      <c r="D62" s="374">
        <v>200</v>
      </c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>SUM(C62:N62)</f>
        <v>390</v>
      </c>
      <c r="P62" s="5"/>
      <c r="Q62" s="49"/>
      <c r="R62" s="17"/>
    </row>
    <row r="63" spans="1:18" ht="14.25" customHeight="1" x14ac:dyDescent="0.2">
      <c r="A63" s="136">
        <v>92</v>
      </c>
      <c r="B63" s="128" t="s">
        <v>444</v>
      </c>
      <c r="C63" s="385">
        <v>1680.03</v>
      </c>
      <c r="D63" s="385">
        <v>665.16</v>
      </c>
      <c r="E63" s="385"/>
      <c r="F63" s="374"/>
      <c r="G63" s="374"/>
      <c r="H63" s="374"/>
      <c r="I63" s="374"/>
      <c r="J63" s="385"/>
      <c r="K63" s="385"/>
      <c r="L63" s="385"/>
      <c r="M63" s="385"/>
      <c r="N63" s="385"/>
      <c r="O63" s="8">
        <f>SUM(C63:N63)</f>
        <v>2345.19</v>
      </c>
      <c r="P63" s="8"/>
      <c r="Q63" s="31" t="e">
        <f>O63/P63*100</f>
        <v>#DIV/0!</v>
      </c>
    </row>
    <row r="64" spans="1:18" ht="14.25" customHeight="1" x14ac:dyDescent="0.2">
      <c r="A64" s="127">
        <v>93</v>
      </c>
      <c r="B64" s="128" t="s">
        <v>184</v>
      </c>
      <c r="C64" s="385"/>
      <c r="D64" s="385"/>
      <c r="E64" s="385"/>
      <c r="F64" s="385"/>
      <c r="G64" s="385"/>
      <c r="H64" s="385"/>
      <c r="I64" s="385"/>
      <c r="J64" s="385"/>
      <c r="K64" s="385"/>
      <c r="L64" s="385"/>
      <c r="M64" s="385"/>
      <c r="N64" s="385"/>
      <c r="O64" s="8">
        <f t="shared" si="3"/>
        <v>0</v>
      </c>
      <c r="P64" s="8"/>
      <c r="Q64" s="42"/>
    </row>
    <row r="65" spans="1:17" ht="14.25" customHeight="1" thickBot="1" x14ac:dyDescent="0.25">
      <c r="A65" s="496">
        <v>20</v>
      </c>
      <c r="B65" s="137" t="s">
        <v>236</v>
      </c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8"/>
      <c r="N65" s="388"/>
      <c r="O65" s="124">
        <f t="shared" si="3"/>
        <v>0</v>
      </c>
      <c r="P65" s="509"/>
      <c r="Q65" s="503"/>
    </row>
    <row r="66" spans="1:17" ht="17.25" customHeight="1" thickBot="1" x14ac:dyDescent="0.25">
      <c r="A66" s="879" t="s">
        <v>162</v>
      </c>
      <c r="B66" s="880"/>
      <c r="C66" s="309">
        <f>C4+C5+C6+C11+C16+C19+C25+C55+C59+C62+C63+C64+C65</f>
        <v>100867.58</v>
      </c>
      <c r="D66" s="309">
        <f t="shared" ref="D66:N66" si="9">D4+D5+D6+D11+D16+D19+D25+D55+D59+D62+D63+D64+D65</f>
        <v>123546.75</v>
      </c>
      <c r="E66" s="309">
        <f t="shared" si="9"/>
        <v>0</v>
      </c>
      <c r="F66" s="309">
        <f t="shared" si="9"/>
        <v>0</v>
      </c>
      <c r="G66" s="309">
        <f t="shared" si="9"/>
        <v>0</v>
      </c>
      <c r="H66" s="309">
        <f t="shared" si="9"/>
        <v>0</v>
      </c>
      <c r="I66" s="309">
        <f t="shared" si="9"/>
        <v>0</v>
      </c>
      <c r="J66" s="309">
        <f t="shared" si="9"/>
        <v>0</v>
      </c>
      <c r="K66" s="309">
        <f t="shared" si="9"/>
        <v>0</v>
      </c>
      <c r="L66" s="309">
        <f t="shared" si="9"/>
        <v>0</v>
      </c>
      <c r="M66" s="309">
        <f t="shared" si="9"/>
        <v>0</v>
      </c>
      <c r="N66" s="309">
        <f t="shared" si="9"/>
        <v>0</v>
      </c>
      <c r="O66" s="309">
        <f>O4+O5+O6+O11+O16+O19+O25+O55+O59+O62+O63+O64+O65</f>
        <v>224414.33000000002</v>
      </c>
      <c r="P66" s="309">
        <f>P4+P5+P6+P11+P16+P19+P25+P55+P59+P62+P63+P64+P65</f>
        <v>0</v>
      </c>
      <c r="Q66" s="511" t="e">
        <f>O66/P66*100</f>
        <v>#DIV/0!</v>
      </c>
    </row>
    <row r="67" spans="1:17" ht="17.25" customHeight="1" thickBot="1" x14ac:dyDescent="0.25">
      <c r="A67" s="138">
        <v>51</v>
      </c>
      <c r="B67" s="146" t="s">
        <v>152</v>
      </c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2">
        <f t="shared" si="3"/>
        <v>0</v>
      </c>
      <c r="P67" s="12"/>
      <c r="Q67" s="36"/>
    </row>
    <row r="68" spans="1:17" ht="15" customHeight="1" thickBot="1" x14ac:dyDescent="0.25">
      <c r="A68" s="195">
        <v>52</v>
      </c>
      <c r="B68" s="139" t="s">
        <v>208</v>
      </c>
      <c r="C68" s="387"/>
      <c r="D68" s="387"/>
      <c r="E68" s="387">
        <v>23328</v>
      </c>
      <c r="F68" s="387"/>
      <c r="G68" s="387"/>
      <c r="H68" s="387"/>
      <c r="I68" s="387"/>
      <c r="J68" s="387"/>
      <c r="K68" s="391"/>
      <c r="L68" s="391"/>
      <c r="M68" s="387"/>
      <c r="N68" s="387"/>
      <c r="O68" s="12">
        <f t="shared" si="3"/>
        <v>23328</v>
      </c>
      <c r="P68" s="12"/>
      <c r="Q68" s="196" t="e">
        <f>O68/P68*100</f>
        <v>#DIV/0!</v>
      </c>
    </row>
    <row r="69" spans="1:17" ht="17.25" customHeight="1" thickBot="1" x14ac:dyDescent="0.25">
      <c r="A69" s="877" t="s">
        <v>163</v>
      </c>
      <c r="B69" s="878"/>
      <c r="C69" s="310">
        <f>SUM(C66:C68)</f>
        <v>100867.58</v>
      </c>
      <c r="D69" s="310">
        <f t="shared" ref="D69:N69" si="10">SUM(D66:D68)</f>
        <v>123546.75</v>
      </c>
      <c r="E69" s="310">
        <f t="shared" si="10"/>
        <v>23328</v>
      </c>
      <c r="F69" s="310">
        <f t="shared" si="10"/>
        <v>0</v>
      </c>
      <c r="G69" s="310">
        <f t="shared" si="10"/>
        <v>0</v>
      </c>
      <c r="H69" s="310">
        <f t="shared" si="10"/>
        <v>0</v>
      </c>
      <c r="I69" s="310">
        <f t="shared" si="10"/>
        <v>0</v>
      </c>
      <c r="J69" s="310">
        <f t="shared" si="10"/>
        <v>0</v>
      </c>
      <c r="K69" s="310">
        <f t="shared" si="10"/>
        <v>0</v>
      </c>
      <c r="L69" s="310">
        <f t="shared" si="10"/>
        <v>0</v>
      </c>
      <c r="M69" s="310">
        <f t="shared" si="10"/>
        <v>0</v>
      </c>
      <c r="N69" s="310">
        <f t="shared" si="10"/>
        <v>0</v>
      </c>
      <c r="O69" s="311">
        <f>SUM(O66:O68)</f>
        <v>247742.33000000002</v>
      </c>
      <c r="P69" s="313">
        <f>SUM(P66:P68)</f>
        <v>0</v>
      </c>
      <c r="Q69" s="312" t="e">
        <f>O69/P69*100</f>
        <v>#DIV/0!</v>
      </c>
    </row>
    <row r="70" spans="1:17" ht="14.65" customHeight="1" x14ac:dyDescent="0.2">
      <c r="A70" s="426"/>
      <c r="B70" s="306"/>
      <c r="C70" s="460"/>
      <c r="D70" s="460"/>
      <c r="E70" s="460"/>
      <c r="F70" s="460"/>
      <c r="G70" s="460"/>
      <c r="H70" s="460"/>
      <c r="I70" s="460"/>
      <c r="J70" s="460"/>
      <c r="K70" s="398"/>
      <c r="L70" s="395"/>
      <c r="M70" s="398"/>
      <c r="N70" s="398"/>
      <c r="O70" s="395"/>
      <c r="P70" s="17"/>
      <c r="Q70" s="17"/>
    </row>
    <row r="71" spans="1:17" ht="14.25" x14ac:dyDescent="0.2">
      <c r="A71" s="680"/>
      <c r="B71" s="715"/>
      <c r="C71" s="715"/>
      <c r="D71" s="715"/>
      <c r="E71" s="715"/>
      <c r="F71" s="715"/>
      <c r="G71" s="715"/>
      <c r="H71" s="427"/>
      <c r="I71" s="420"/>
      <c r="J71" s="428"/>
      <c r="K71" s="412"/>
      <c r="L71" s="395"/>
      <c r="M71" s="395"/>
      <c r="N71" s="395"/>
      <c r="O71" s="395"/>
      <c r="P71" s="274"/>
      <c r="Q71" s="17"/>
    </row>
    <row r="72" spans="1:17" ht="14.25" x14ac:dyDescent="0.2">
      <c r="A72" s="684" t="s">
        <v>286</v>
      </c>
      <c r="B72" s="883" t="s">
        <v>443</v>
      </c>
      <c r="C72" s="883"/>
      <c r="D72" s="883"/>
      <c r="E72" s="883"/>
      <c r="F72" s="883"/>
      <c r="G72" s="883"/>
      <c r="H72" s="427"/>
      <c r="I72" s="420"/>
      <c r="J72" s="428"/>
      <c r="K72" s="412"/>
      <c r="L72" s="395"/>
      <c r="M72" s="395"/>
      <c r="N72" s="395"/>
      <c r="O72" s="395"/>
      <c r="P72" s="274"/>
      <c r="Q72" s="17"/>
    </row>
    <row r="73" spans="1:17" ht="15" customHeight="1" x14ac:dyDescent="0.2">
      <c r="A73" s="684" t="s">
        <v>291</v>
      </c>
      <c r="B73" s="713" t="s">
        <v>442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</row>
    <row r="74" spans="1:17" ht="15" customHeight="1" x14ac:dyDescent="0.2">
      <c r="A74" s="680"/>
      <c r="B74" s="715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</row>
    <row r="75" spans="1:17" ht="15" customHeight="1" x14ac:dyDescent="0.2">
      <c r="A75" s="680"/>
      <c r="B75" s="713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</row>
    <row r="76" spans="1:17" ht="15" customHeight="1" x14ac:dyDescent="0.2">
      <c r="A76" s="680"/>
      <c r="B76" s="713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</row>
    <row r="77" spans="1:17" ht="15" customHeight="1" x14ac:dyDescent="0.2">
      <c r="A77" s="680"/>
      <c r="B77" s="713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</row>
    <row r="78" spans="1:17" ht="15" customHeight="1" x14ac:dyDescent="0.2">
      <c r="A78" s="680"/>
      <c r="B78" s="713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</row>
    <row r="79" spans="1:17" ht="12.75" customHeight="1" x14ac:dyDescent="0.2">
      <c r="A79" s="680"/>
      <c r="B79" s="713"/>
      <c r="C79" s="396"/>
      <c r="D79" s="396"/>
      <c r="E79" s="396"/>
      <c r="F79" s="396"/>
      <c r="G79" s="420"/>
      <c r="H79" s="427"/>
      <c r="I79" s="420"/>
      <c r="J79" s="428"/>
      <c r="K79" s="412"/>
      <c r="L79" s="395"/>
      <c r="M79" s="398"/>
      <c r="N79" s="398"/>
      <c r="O79" s="398"/>
      <c r="P79" s="398"/>
      <c r="Q79" s="398"/>
    </row>
    <row r="80" spans="1:17" ht="12.75" customHeight="1" x14ac:dyDescent="0.2">
      <c r="A80" s="680"/>
      <c r="B80" s="713"/>
      <c r="C80" s="396"/>
      <c r="D80" s="396"/>
      <c r="E80" s="396"/>
      <c r="F80" s="396"/>
      <c r="G80" s="420"/>
      <c r="H80" s="429"/>
      <c r="I80" s="420"/>
      <c r="J80" s="428"/>
      <c r="K80" s="412"/>
      <c r="L80" s="395"/>
      <c r="M80" s="395"/>
      <c r="N80" s="398"/>
      <c r="O80" s="398"/>
      <c r="P80" s="398"/>
      <c r="Q80" s="398"/>
    </row>
    <row r="81" spans="1:17" ht="12.75" customHeight="1" x14ac:dyDescent="0.2">
      <c r="A81" s="680"/>
      <c r="B81" s="713"/>
      <c r="C81" s="396"/>
      <c r="D81" s="396"/>
      <c r="E81" s="396"/>
      <c r="F81" s="396"/>
      <c r="G81" s="396"/>
      <c r="H81" s="396"/>
      <c r="I81" s="396"/>
      <c r="J81" s="396"/>
      <c r="K81" s="396"/>
      <c r="L81" s="396"/>
      <c r="M81" s="396"/>
      <c r="N81" s="398"/>
      <c r="O81" s="398"/>
      <c r="P81" s="398"/>
      <c r="Q81" s="398"/>
    </row>
    <row r="82" spans="1:17" ht="12" x14ac:dyDescent="0.2">
      <c r="A82" s="684"/>
      <c r="B82" s="713"/>
      <c r="C82" s="396"/>
      <c r="D82" s="396"/>
      <c r="E82" s="396"/>
      <c r="F82" s="396"/>
      <c r="G82" s="396"/>
      <c r="H82" s="395"/>
      <c r="I82" s="395"/>
      <c r="J82" s="395"/>
      <c r="K82" s="395"/>
      <c r="L82" s="395"/>
      <c r="M82" s="395"/>
      <c r="N82" s="398"/>
      <c r="O82" s="398"/>
      <c r="P82" s="398"/>
      <c r="Q82" s="398"/>
    </row>
    <row r="83" spans="1:17" ht="12" x14ac:dyDescent="0.2">
      <c r="A83" s="684"/>
      <c r="B83" s="713"/>
      <c r="C83" s="416"/>
      <c r="D83" s="416"/>
      <c r="E83" s="416"/>
      <c r="F83" s="416"/>
      <c r="G83" s="416"/>
      <c r="H83" s="395"/>
      <c r="I83" s="395"/>
      <c r="J83" s="395"/>
      <c r="K83" s="395"/>
      <c r="L83" s="395"/>
      <c r="M83" s="395"/>
      <c r="N83" s="398"/>
      <c r="O83" s="398"/>
      <c r="P83" s="398"/>
      <c r="Q83" s="398"/>
    </row>
    <row r="84" spans="1:17" ht="12" x14ac:dyDescent="0.2">
      <c r="A84" s="407"/>
      <c r="B84" s="395"/>
      <c r="C84" s="416"/>
      <c r="D84" s="416"/>
      <c r="E84" s="416"/>
      <c r="F84" s="416"/>
      <c r="G84" s="416"/>
      <c r="H84" s="416"/>
      <c r="I84" s="416"/>
      <c r="J84" s="416"/>
      <c r="K84" s="416"/>
      <c r="L84" s="416"/>
      <c r="M84" s="395"/>
      <c r="N84" s="398"/>
      <c r="O84" s="398"/>
      <c r="P84" s="398"/>
      <c r="Q84" s="398"/>
    </row>
    <row r="85" spans="1:17" ht="12" x14ac:dyDescent="0.2">
      <c r="A85" s="407"/>
      <c r="B85" s="395"/>
      <c r="C85" s="416"/>
      <c r="D85" s="416"/>
      <c r="E85" s="416"/>
      <c r="F85" s="416"/>
      <c r="G85" s="416"/>
      <c r="H85" s="395"/>
      <c r="I85" s="395"/>
      <c r="J85" s="395"/>
      <c r="K85" s="395"/>
      <c r="L85" s="395"/>
      <c r="M85" s="395"/>
      <c r="N85" s="398"/>
      <c r="O85" s="398"/>
      <c r="P85" s="398"/>
      <c r="Q85" s="398"/>
    </row>
    <row r="86" spans="1:17" ht="12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17"/>
      <c r="L86" s="17"/>
      <c r="M86" s="17"/>
      <c r="N86" s="398"/>
      <c r="O86" s="398"/>
      <c r="P86" s="398"/>
      <c r="Q86" s="398"/>
    </row>
    <row r="87" spans="1:17" ht="12" x14ac:dyDescent="0.2">
      <c r="A87" s="18"/>
      <c r="B87" s="17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17"/>
    </row>
    <row r="88" spans="1:17" ht="12" x14ac:dyDescent="0.2">
      <c r="A88" s="18"/>
      <c r="B88" s="17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</row>
    <row r="89" spans="1:17" ht="12" x14ac:dyDescent="0.2">
      <c r="A89" s="18"/>
      <c r="B89" s="17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</row>
    <row r="90" spans="1:17" ht="12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</row>
    <row r="91" spans="1:17" ht="12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</row>
    <row r="92" spans="1:17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</row>
    <row r="93" spans="1:17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</row>
    <row r="94" spans="1:17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</row>
    <row r="95" spans="1:17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</row>
    <row r="96" spans="1:17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</row>
    <row r="97" spans="1:17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</row>
    <row r="98" spans="1:17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</row>
    <row r="99" spans="1:17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</row>
    <row r="100" spans="1:17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</row>
    <row r="101" spans="1:17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</row>
    <row r="102" spans="1:17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</row>
    <row r="103" spans="1:17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</row>
    <row r="104" spans="1:17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</row>
    <row r="105" spans="1:17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17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</row>
    <row r="107" spans="1:17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</row>
    <row r="108" spans="1:17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</row>
    <row r="109" spans="1:17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</row>
    <row r="110" spans="1:17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</row>
    <row r="111" spans="1:17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</row>
    <row r="112" spans="1:17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</row>
    <row r="113" spans="1:17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</row>
    <row r="114" spans="1:17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</row>
    <row r="115" spans="1:17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</row>
    <row r="116" spans="1:17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</row>
    <row r="117" spans="1:17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</row>
    <row r="118" spans="1:17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</row>
    <row r="119" spans="1:17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</row>
    <row r="120" spans="1:17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</row>
    <row r="121" spans="1:17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</row>
    <row r="122" spans="1:17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</row>
    <row r="123" spans="1:17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</row>
    <row r="124" spans="1:17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</row>
    <row r="125" spans="1:17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</row>
    <row r="126" spans="1:17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</row>
    <row r="127" spans="1:17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</row>
    <row r="128" spans="1:17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</row>
    <row r="129" spans="1:17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</row>
    <row r="130" spans="1:17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</row>
    <row r="131" spans="1:17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</row>
    <row r="132" spans="1:17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</row>
    <row r="133" spans="1:17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</row>
    <row r="134" spans="1:17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</row>
    <row r="135" spans="1:17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</row>
    <row r="136" spans="1:17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</row>
    <row r="137" spans="1:17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</row>
    <row r="138" spans="1:17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</row>
    <row r="139" spans="1:17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</row>
    <row r="140" spans="1:17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</row>
    <row r="141" spans="1:17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</row>
    <row r="142" spans="1:17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</row>
    <row r="143" spans="1:17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</row>
    <row r="144" spans="1:17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</row>
    <row r="145" spans="1:17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</row>
    <row r="146" spans="1:17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</row>
    <row r="147" spans="1:17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</row>
    <row r="148" spans="1:17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</row>
    <row r="149" spans="1:17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</row>
    <row r="150" spans="1:17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</row>
    <row r="151" spans="1:17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</row>
    <row r="152" spans="1:17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</row>
    <row r="153" spans="1:17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</row>
    <row r="154" spans="1:17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</row>
    <row r="155" spans="1:17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</row>
    <row r="156" spans="1:17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</row>
    <row r="157" spans="1:17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</row>
    <row r="158" spans="1:17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</row>
    <row r="159" spans="1:17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</row>
    <row r="160" spans="1:17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ht="12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ht="12" x14ac:dyDescent="0.2">
      <c r="A652" s="18"/>
      <c r="B652" s="17"/>
      <c r="C652" s="27"/>
      <c r="D652" s="27"/>
      <c r="E652" s="27"/>
      <c r="F652" s="27"/>
      <c r="G652" s="2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ht="12" x14ac:dyDescent="0.2">
      <c r="A653" s="18"/>
      <c r="B653" s="17"/>
      <c r="C653" s="27"/>
      <c r="D653" s="27"/>
      <c r="E653" s="27"/>
      <c r="F653" s="27"/>
      <c r="G653" s="2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ht="12" x14ac:dyDescent="0.2">
      <c r="A654" s="18"/>
      <c r="B654" s="17"/>
      <c r="C654" s="27"/>
      <c r="D654" s="27"/>
      <c r="E654" s="27"/>
      <c r="F654" s="27"/>
      <c r="G654" s="2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ht="12" x14ac:dyDescent="0.2">
      <c r="A655" s="18"/>
      <c r="B655" s="17"/>
      <c r="C655" s="27"/>
      <c r="D655" s="27"/>
      <c r="E655" s="27"/>
      <c r="F655" s="27"/>
      <c r="G655" s="2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</row>
    <row r="656" spans="1:18" ht="12" x14ac:dyDescent="0.2">
      <c r="A656" s="18"/>
      <c r="B656" s="17"/>
      <c r="C656" s="27"/>
      <c r="D656" s="27"/>
      <c r="E656" s="27"/>
      <c r="F656" s="27"/>
      <c r="G656" s="2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</row>
  </sheetData>
  <mergeCells count="5">
    <mergeCell ref="A2:P2"/>
    <mergeCell ref="A69:B69"/>
    <mergeCell ref="A66:B66"/>
    <mergeCell ref="A3:B3"/>
    <mergeCell ref="B72:G72"/>
  </mergeCells>
  <phoneticPr fontId="0" type="noConversion"/>
  <printOptions horizontalCentered="1"/>
  <pageMargins left="0.19685039370078741" right="0.19685039370078741" top="0.55118110236220474" bottom="0.31496062992125984" header="0.35433070866141736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499984740745262"/>
  </sheetPr>
  <dimension ref="A1:AA652"/>
  <sheetViews>
    <sheetView topLeftCell="B39" zoomScaleNormal="100" workbookViewId="0">
      <pane xSplit="1" topLeftCell="C1" activePane="topRight" state="frozen"/>
      <selection activeCell="B1" sqref="B1"/>
      <selection pane="topRight" activeCell="C66" sqref="C66:N66"/>
    </sheetView>
  </sheetViews>
  <sheetFormatPr defaultColWidth="9.28515625" defaultRowHeight="11.25" x14ac:dyDescent="0.2"/>
  <cols>
    <col min="1" max="1" width="5.42578125" style="14" customWidth="1"/>
    <col min="2" max="2" width="27.85546875" style="1" customWidth="1"/>
    <col min="3" max="3" width="12.28515625" style="3" customWidth="1"/>
    <col min="4" max="4" width="11.42578125" style="3" customWidth="1"/>
    <col min="5" max="5" width="12.28515625" style="3" customWidth="1"/>
    <col min="6" max="6" width="11.7109375" style="3" customWidth="1"/>
    <col min="7" max="7" width="11.5703125" style="3" customWidth="1"/>
    <col min="8" max="9" width="11.42578125" style="1" customWidth="1"/>
    <col min="10" max="11" width="10.7109375" style="1" customWidth="1"/>
    <col min="12" max="14" width="11" style="1" bestFit="1" customWidth="1"/>
    <col min="15" max="16" width="13.42578125" style="1" customWidth="1"/>
    <col min="17" max="18" width="6.7109375" style="1" customWidth="1"/>
    <col min="19" max="19" width="9.28515625" style="1"/>
    <col min="20" max="20" width="11.28515625" style="1" bestFit="1" customWidth="1"/>
    <col min="21" max="16384" width="9.28515625" style="1"/>
  </cols>
  <sheetData>
    <row r="1" spans="1:27" ht="15" x14ac:dyDescent="0.25">
      <c r="A1" s="61" t="s">
        <v>418</v>
      </c>
    </row>
    <row r="2" spans="1:27" ht="17.25" customHeight="1" x14ac:dyDescent="0.2">
      <c r="A2" s="884" t="s">
        <v>132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204"/>
    </row>
    <row r="3" spans="1:27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117" t="s">
        <v>16</v>
      </c>
      <c r="G3" s="117" t="s">
        <v>17</v>
      </c>
      <c r="H3" s="101" t="s">
        <v>3</v>
      </c>
      <c r="I3" s="116" t="s">
        <v>4</v>
      </c>
      <c r="J3" s="116" t="s">
        <v>5</v>
      </c>
      <c r="K3" s="116" t="s">
        <v>6</v>
      </c>
      <c r="L3" s="116" t="s">
        <v>7</v>
      </c>
      <c r="M3" s="116" t="s">
        <v>8</v>
      </c>
      <c r="N3" s="116" t="s">
        <v>9</v>
      </c>
      <c r="O3" s="119" t="s">
        <v>28</v>
      </c>
      <c r="P3" s="57" t="s">
        <v>157</v>
      </c>
      <c r="Q3" s="120" t="s">
        <v>76</v>
      </c>
      <c r="R3" s="112"/>
      <c r="S3" s="112"/>
      <c r="T3" s="112"/>
      <c r="U3" s="112"/>
      <c r="V3" s="112"/>
      <c r="W3" s="112"/>
      <c r="X3" s="112"/>
      <c r="Y3" s="112"/>
      <c r="Z3" s="112"/>
      <c r="AA3" s="112"/>
    </row>
    <row r="4" spans="1:27" ht="12.75" customHeight="1" x14ac:dyDescent="0.2">
      <c r="A4" s="127">
        <v>14</v>
      </c>
      <c r="B4" s="128" t="s">
        <v>10</v>
      </c>
      <c r="C4" s="8">
        <f>VDGDI!C4+SADM!C4+SINF!C4</f>
        <v>0</v>
      </c>
      <c r="D4" s="8">
        <f>VDGDI!D4+SADM!D4+SINF!D4</f>
        <v>0</v>
      </c>
      <c r="E4" s="8">
        <f>VDGDI!E4+SADM!E4+SINF!E4</f>
        <v>1462.86</v>
      </c>
      <c r="F4" s="8">
        <f>VDGDI!F4+SADM!F4+SINF!F4</f>
        <v>0</v>
      </c>
      <c r="G4" s="8">
        <f>VDGDI!G4+SADM!G4+SINF!G4</f>
        <v>0</v>
      </c>
      <c r="H4" s="8">
        <f>VDGDI!H4+SADM!H4+SINF!H4</f>
        <v>0</v>
      </c>
      <c r="I4" s="8">
        <f>VDGDI!I4+SADM!I4+SINF!I4</f>
        <v>0</v>
      </c>
      <c r="J4" s="8">
        <f>VDGDI!J4+SADM!J4+SINF!J4</f>
        <v>0</v>
      </c>
      <c r="K4" s="8">
        <f>VDGDI!K4+SADM!K4+SINF!K4</f>
        <v>0</v>
      </c>
      <c r="L4" s="8">
        <f>VDGDI!L4+SADM!L4+SINF!L4</f>
        <v>0</v>
      </c>
      <c r="M4" s="8">
        <f>VDGDI!M4+SADM!M4+SINF!M4</f>
        <v>0</v>
      </c>
      <c r="N4" s="8">
        <f>VDGDI!N4+SADM!N4+SINF!N4</f>
        <v>0</v>
      </c>
      <c r="O4" s="30">
        <f>SUM(C4:N4)</f>
        <v>1462.86</v>
      </c>
      <c r="P4" s="8">
        <f>VDGDI!P4+SADM!P4+SINF!P4</f>
        <v>0</v>
      </c>
      <c r="Q4" s="42" t="e">
        <f>O4/P4*100</f>
        <v>#DIV/0!</v>
      </c>
      <c r="R4" s="17"/>
    </row>
    <row r="5" spans="1:27" ht="14.25" customHeight="1" x14ac:dyDescent="0.2">
      <c r="A5" s="468">
        <v>18</v>
      </c>
      <c r="B5" s="128" t="s">
        <v>153</v>
      </c>
      <c r="C5" s="8">
        <f>VDGDI!C5+SADM!C5+SINF!C5</f>
        <v>0</v>
      </c>
      <c r="D5" s="8">
        <f>VDGDI!D5+SADM!D5+SINF!D5</f>
        <v>0</v>
      </c>
      <c r="E5" s="8">
        <f>VDGDI!E5+SADM!E5+SINF!E5</f>
        <v>0</v>
      </c>
      <c r="F5" s="8">
        <f>VDGDI!F5+SADM!F5+SINF!F5</f>
        <v>0</v>
      </c>
      <c r="G5" s="8">
        <f>VDGDI!G5+SADM!G5+SINF!G5</f>
        <v>0</v>
      </c>
      <c r="H5" s="8">
        <f>VDGDI!H5+SADM!H5+SINF!H5</f>
        <v>0</v>
      </c>
      <c r="I5" s="8">
        <f>VDGDI!I5+SADM!I5+SINF!I5</f>
        <v>0</v>
      </c>
      <c r="J5" s="8">
        <f>VDGDI!J5+SADM!J5+SINF!J5</f>
        <v>0</v>
      </c>
      <c r="K5" s="8">
        <f>VDGDI!K5+SADM!K5+SINF!K5</f>
        <v>0</v>
      </c>
      <c r="L5" s="8">
        <f>VDGDI!L5+SADM!L5+SINF!L5</f>
        <v>0</v>
      </c>
      <c r="M5" s="8">
        <f>VDGDI!M5+SADM!M5+SINF!M5</f>
        <v>0</v>
      </c>
      <c r="N5" s="8">
        <f>VDGDI!N5+SADM!N5+SINF!N5</f>
        <v>0</v>
      </c>
      <c r="O5" s="8">
        <f>SUM(C5:N5)</f>
        <v>0</v>
      </c>
      <c r="P5" s="8">
        <f>VDGDI!P5+SADM!P5+SINF!P5</f>
        <v>0</v>
      </c>
      <c r="Q5" s="42"/>
      <c r="R5" s="17"/>
    </row>
    <row r="6" spans="1:27" ht="14.25" customHeight="1" x14ac:dyDescent="0.2">
      <c r="A6" s="127">
        <v>30</v>
      </c>
      <c r="B6" s="128" t="s">
        <v>23</v>
      </c>
      <c r="C6" s="8">
        <f>SUM(C7:C10)</f>
        <v>0</v>
      </c>
      <c r="D6" s="8">
        <f t="shared" ref="D6:N6" si="0">SUM(D7:D10)</f>
        <v>0</v>
      </c>
      <c r="E6" s="8">
        <f t="shared" si="0"/>
        <v>2725</v>
      </c>
      <c r="F6" s="8">
        <f t="shared" si="0"/>
        <v>0</v>
      </c>
      <c r="G6" s="8">
        <f t="shared" si="0"/>
        <v>0</v>
      </c>
      <c r="H6" s="8">
        <f t="shared" si="0"/>
        <v>0</v>
      </c>
      <c r="I6" s="8">
        <f t="shared" si="0"/>
        <v>0</v>
      </c>
      <c r="J6" s="8">
        <f t="shared" si="0"/>
        <v>0</v>
      </c>
      <c r="K6" s="8">
        <f t="shared" si="0"/>
        <v>0</v>
      </c>
      <c r="L6" s="8">
        <f t="shared" si="0"/>
        <v>0</v>
      </c>
      <c r="M6" s="8">
        <f t="shared" si="0"/>
        <v>0</v>
      </c>
      <c r="N6" s="8">
        <f t="shared" si="0"/>
        <v>0</v>
      </c>
      <c r="O6" s="8">
        <f>SUM(O7:O10)</f>
        <v>2725</v>
      </c>
      <c r="P6" s="9">
        <f>SUM(P7:P10)</f>
        <v>0</v>
      </c>
      <c r="Q6" s="42" t="e">
        <f>O6/P6*100</f>
        <v>#DIV/0!</v>
      </c>
      <c r="R6" s="17"/>
    </row>
    <row r="7" spans="1:27" ht="12.4" customHeight="1" x14ac:dyDescent="0.2">
      <c r="A7" s="129"/>
      <c r="B7" s="115" t="s">
        <v>24</v>
      </c>
      <c r="C7" s="9">
        <f>VDGDI!C7+SADM!C7+SINF!C7</f>
        <v>0</v>
      </c>
      <c r="D7" s="9">
        <f>VDGDI!D7+SADM!D7+SINF!D7</f>
        <v>0</v>
      </c>
      <c r="E7" s="9">
        <f>VDGDI!E7+SADM!E7+SINF!E7</f>
        <v>2725</v>
      </c>
      <c r="F7" s="9">
        <f>VDGDI!F7+SADM!F7+SINF!F7</f>
        <v>0</v>
      </c>
      <c r="G7" s="9">
        <f>VDGDI!G7+SADM!G7+SINF!G7</f>
        <v>0</v>
      </c>
      <c r="H7" s="9">
        <f>VDGDI!H7+SADM!H7+SINF!H7</f>
        <v>0</v>
      </c>
      <c r="I7" s="9">
        <f>VDGDI!I7+SADM!I7+SINF!I7</f>
        <v>0</v>
      </c>
      <c r="J7" s="9">
        <f>VDGDI!J7+SADM!J7+SINF!J7</f>
        <v>0</v>
      </c>
      <c r="K7" s="9">
        <f>VDGDI!K7+SADM!K7+SINF!K7</f>
        <v>0</v>
      </c>
      <c r="L7" s="9">
        <f>VDGDI!L7+SADM!L7+SINF!L7</f>
        <v>0</v>
      </c>
      <c r="M7" s="9">
        <f>VDGDI!M7+SADM!M7+SINF!M7</f>
        <v>0</v>
      </c>
      <c r="N7" s="9">
        <f>VDGDI!N7+SADM!N7+SINF!N7</f>
        <v>0</v>
      </c>
      <c r="O7" s="9">
        <f>SUM(C7:N7)</f>
        <v>2725</v>
      </c>
      <c r="P7" s="9">
        <f>VDGDI!P7+SADM!P7+SINF!P7</f>
        <v>0</v>
      </c>
      <c r="Q7" s="38"/>
      <c r="R7" s="17"/>
    </row>
    <row r="8" spans="1:27" ht="12.4" customHeight="1" x14ac:dyDescent="0.2">
      <c r="A8" s="130"/>
      <c r="B8" s="6" t="s">
        <v>41</v>
      </c>
      <c r="C8" s="10">
        <f>VDGDI!C8+SADM!C8+SINF!C8</f>
        <v>0</v>
      </c>
      <c r="D8" s="10">
        <f>VDGDI!D8+SADM!D8+SINF!D8</f>
        <v>0</v>
      </c>
      <c r="E8" s="10">
        <f>VDGDI!E8+SADM!E8+SINF!E8</f>
        <v>0</v>
      </c>
      <c r="F8" s="10">
        <f>VDGDI!F8+SADM!F8+SINF!F8</f>
        <v>0</v>
      </c>
      <c r="G8" s="10">
        <f>VDGDI!G8+SADM!G8+SINF!G8</f>
        <v>0</v>
      </c>
      <c r="H8" s="10">
        <f>VDGDI!H8+SADM!H8+SINF!H8</f>
        <v>0</v>
      </c>
      <c r="I8" s="10">
        <f>VDGDI!I8+SADM!I8+SINF!I8</f>
        <v>0</v>
      </c>
      <c r="J8" s="10">
        <f>VDGDI!J8+SADM!J8+SINF!J8</f>
        <v>0</v>
      </c>
      <c r="K8" s="10">
        <f>VDGDI!K8+SADM!K8+SINF!K8</f>
        <v>0</v>
      </c>
      <c r="L8" s="10">
        <f>VDGDI!L8+SADM!L8+SINF!L8</f>
        <v>0</v>
      </c>
      <c r="M8" s="10">
        <f>VDGDI!M8+SADM!M8+SINF!M8</f>
        <v>0</v>
      </c>
      <c r="N8" s="10">
        <f>VDGDI!N8+SADM!N8+SINF!N8</f>
        <v>0</v>
      </c>
      <c r="O8" s="10">
        <f>SUM(C8:N8)</f>
        <v>0</v>
      </c>
      <c r="P8" s="10">
        <f>VDGDI!P8+SADM!P8+SINF!P8</f>
        <v>0</v>
      </c>
      <c r="Q8" s="38"/>
      <c r="R8" s="17"/>
    </row>
    <row r="9" spans="1:27" ht="12.4" customHeight="1" x14ac:dyDescent="0.2">
      <c r="A9" s="130"/>
      <c r="B9" s="6" t="s">
        <v>140</v>
      </c>
      <c r="C9" s="10">
        <f>VDGDI!C9+SADM!C9+SINF!C9</f>
        <v>0</v>
      </c>
      <c r="D9" s="10">
        <f>VDGDI!D9+SADM!D9+SINF!D9</f>
        <v>0</v>
      </c>
      <c r="E9" s="10">
        <f>VDGDI!E9+SADM!E9+SINF!E9</f>
        <v>0</v>
      </c>
      <c r="F9" s="10">
        <f>VDGDI!F9+SADM!F9+SINF!F9</f>
        <v>0</v>
      </c>
      <c r="G9" s="10">
        <f>VDGDI!G9+SADM!G9+SINF!G9</f>
        <v>0</v>
      </c>
      <c r="H9" s="10">
        <f>VDGDI!H9+SADM!H9+SINF!H9</f>
        <v>0</v>
      </c>
      <c r="I9" s="10">
        <f>VDGDI!I9+SADM!I9+SINF!I9</f>
        <v>0</v>
      </c>
      <c r="J9" s="10">
        <f>VDGDI!J9+SADM!J9+SINF!J9</f>
        <v>0</v>
      </c>
      <c r="K9" s="10">
        <f>VDGDI!K9+SADM!K9+SINF!K9</f>
        <v>0</v>
      </c>
      <c r="L9" s="10">
        <f>VDGDI!L9+SADM!L9+SINF!L9</f>
        <v>0</v>
      </c>
      <c r="M9" s="10">
        <f>VDGDI!M9+SADM!M9+SINF!M9</f>
        <v>0</v>
      </c>
      <c r="N9" s="10">
        <f>VDGDI!N9+SADM!N9+SINF!N9</f>
        <v>0</v>
      </c>
      <c r="O9" s="10">
        <f>SUM(C9:N9)</f>
        <v>0</v>
      </c>
      <c r="P9" s="10">
        <f>VDGDI!P9+SADM!P9+SINF!P9</f>
        <v>0</v>
      </c>
      <c r="Q9" s="38"/>
      <c r="R9" s="17"/>
    </row>
    <row r="10" spans="1:27" ht="12.4" customHeight="1" x14ac:dyDescent="0.2">
      <c r="A10" s="131"/>
      <c r="B10" s="5" t="s">
        <v>305</v>
      </c>
      <c r="C10" s="40">
        <f>VDGDI!C10+SADM!C10+SINF!C10</f>
        <v>0</v>
      </c>
      <c r="D10" s="40">
        <f>VDGDI!D10+SADM!D10+SINF!D10</f>
        <v>0</v>
      </c>
      <c r="E10" s="40">
        <f>VDGDI!E10+SADM!E10+SINF!E10</f>
        <v>0</v>
      </c>
      <c r="F10" s="40">
        <f>VDGDI!F10+SADM!F10+SINF!F10</f>
        <v>0</v>
      </c>
      <c r="G10" s="40">
        <f>VDGDI!G10+SADM!G10+SINF!G10</f>
        <v>0</v>
      </c>
      <c r="H10" s="40">
        <f>VDGDI!H10+SADM!H10+SINF!H10</f>
        <v>0</v>
      </c>
      <c r="I10" s="40">
        <f>VDGDI!I10+SADM!I10+SINF!I10</f>
        <v>0</v>
      </c>
      <c r="J10" s="40">
        <f>VDGDI!J10+SADM!J10+SINF!J10</f>
        <v>0</v>
      </c>
      <c r="K10" s="40">
        <f>VDGDI!K10+SADM!K10+SINF!K10</f>
        <v>0</v>
      </c>
      <c r="L10" s="40">
        <f>VDGDI!L10+SADM!L10+SINF!L10</f>
        <v>0</v>
      </c>
      <c r="M10" s="40">
        <f>VDGDI!M10+SADM!M10+SINF!M10</f>
        <v>0</v>
      </c>
      <c r="N10" s="40">
        <f>VDGDI!N10+SADM!N10+SINF!N10</f>
        <v>0</v>
      </c>
      <c r="O10" s="39">
        <f>SUM(C10:N10)</f>
        <v>0</v>
      </c>
      <c r="P10" s="10">
        <f>VDGDI!P10+SADM!P10+SINF!P10</f>
        <v>0</v>
      </c>
      <c r="Q10" s="26"/>
      <c r="R10" s="17"/>
    </row>
    <row r="11" spans="1:27" ht="14.25" customHeight="1" x14ac:dyDescent="0.2">
      <c r="A11" s="127">
        <v>33</v>
      </c>
      <c r="B11" s="128" t="s">
        <v>18</v>
      </c>
      <c r="C11" s="8">
        <f t="shared" ref="C11:O11" si="1">SUM(C12:C15)</f>
        <v>1000</v>
      </c>
      <c r="D11" s="8">
        <f t="shared" si="1"/>
        <v>0</v>
      </c>
      <c r="E11" s="8">
        <f t="shared" si="1"/>
        <v>9044.58</v>
      </c>
      <c r="F11" s="8">
        <f t="shared" si="1"/>
        <v>0</v>
      </c>
      <c r="G11" s="8">
        <f t="shared" si="1"/>
        <v>0</v>
      </c>
      <c r="H11" s="8">
        <f t="shared" si="1"/>
        <v>0</v>
      </c>
      <c r="I11" s="8">
        <f t="shared" si="1"/>
        <v>0</v>
      </c>
      <c r="J11" s="8">
        <f t="shared" si="1"/>
        <v>0</v>
      </c>
      <c r="K11" s="8">
        <f t="shared" si="1"/>
        <v>0</v>
      </c>
      <c r="L11" s="8">
        <f t="shared" si="1"/>
        <v>0</v>
      </c>
      <c r="M11" s="8">
        <f t="shared" si="1"/>
        <v>0</v>
      </c>
      <c r="N11" s="8">
        <f t="shared" si="1"/>
        <v>0</v>
      </c>
      <c r="O11" s="8">
        <f t="shared" si="1"/>
        <v>10044.58</v>
      </c>
      <c r="P11" s="8">
        <f>SUM(P12:P15)</f>
        <v>0</v>
      </c>
      <c r="Q11" s="42" t="e">
        <f>O11/P11*100</f>
        <v>#DIV/0!</v>
      </c>
      <c r="R11" s="17"/>
    </row>
    <row r="12" spans="1:27" ht="14.25" customHeight="1" x14ac:dyDescent="0.2">
      <c r="A12" s="132"/>
      <c r="B12" s="115" t="s">
        <v>112</v>
      </c>
      <c r="C12" s="9">
        <f>VDGDI!C12+SADM!C12+SINF!C12</f>
        <v>0</v>
      </c>
      <c r="D12" s="9">
        <f>VDGDI!D12+SADM!D12+SINF!D12</f>
        <v>0</v>
      </c>
      <c r="E12" s="9">
        <f>VDGDI!E12+SADM!E12+SINF!E12</f>
        <v>1544.58</v>
      </c>
      <c r="F12" s="9">
        <f>VDGDI!F12+SADM!F12+SINF!F12</f>
        <v>0</v>
      </c>
      <c r="G12" s="9">
        <f>VDGDI!G12+SADM!G12+SINF!G12</f>
        <v>0</v>
      </c>
      <c r="H12" s="9">
        <f>VDGDI!H12+SADM!H12+SINF!H12</f>
        <v>0</v>
      </c>
      <c r="I12" s="9">
        <f>VDGDI!I12+SADM!I12+SINF!I12</f>
        <v>0</v>
      </c>
      <c r="J12" s="9">
        <f>VDGDI!J12+SADM!J12+SINF!J12</f>
        <v>0</v>
      </c>
      <c r="K12" s="9">
        <f>VDGDI!K12+SADM!K12+SINF!K12</f>
        <v>0</v>
      </c>
      <c r="L12" s="9">
        <f>VDGDI!L12+SADM!L12+SINF!L12</f>
        <v>0</v>
      </c>
      <c r="M12" s="9">
        <f>VDGDI!M12+SADM!M12+SINF!M12</f>
        <v>0</v>
      </c>
      <c r="N12" s="9">
        <f>VDGDI!N12+SADM!N12+SINF!N12</f>
        <v>0</v>
      </c>
      <c r="O12" s="9">
        <f>SUM(C12:N12)</f>
        <v>1544.58</v>
      </c>
      <c r="P12" s="9">
        <f>VDGDI!P12+SADM!P12+SINF!P12</f>
        <v>0</v>
      </c>
      <c r="Q12" s="26"/>
      <c r="R12" s="17"/>
    </row>
    <row r="13" spans="1:27" ht="14.25" customHeight="1" x14ac:dyDescent="0.2">
      <c r="A13" s="426"/>
      <c r="B13" s="6" t="s">
        <v>288</v>
      </c>
      <c r="C13" s="10">
        <f>VDGDI!C13+SADM!C13+SINF!C13</f>
        <v>0</v>
      </c>
      <c r="D13" s="10">
        <f>VDGDI!D13+SADM!D13+SINF!D13</f>
        <v>0</v>
      </c>
      <c r="E13" s="10">
        <f>VDGDI!E13+SADM!E13+SINF!E13</f>
        <v>0</v>
      </c>
      <c r="F13" s="10">
        <f>VDGDI!F13+SADM!F13+SINF!F13</f>
        <v>0</v>
      </c>
      <c r="G13" s="10">
        <f>VDGDI!G13+SADM!G13+SINF!G13</f>
        <v>0</v>
      </c>
      <c r="H13" s="10">
        <f>VDGDI!H13+SADM!H13+SINF!H13</f>
        <v>0</v>
      </c>
      <c r="I13" s="10">
        <f>VDGDI!I13+SADM!I13+SINF!I13</f>
        <v>0</v>
      </c>
      <c r="J13" s="10">
        <f>VDGDI!J13+SADM!J13+SINF!J13</f>
        <v>0</v>
      </c>
      <c r="K13" s="10">
        <f>VDGDI!K13+SADM!K13+SINF!K13</f>
        <v>0</v>
      </c>
      <c r="L13" s="10">
        <f>VDGDI!L13+SADM!L13+SINF!L13</f>
        <v>0</v>
      </c>
      <c r="M13" s="10">
        <f>VDGDI!M13+SADM!M13+SINF!M13</f>
        <v>0</v>
      </c>
      <c r="N13" s="10">
        <f>VDGDI!N13+SADM!N13+SINF!N13</f>
        <v>0</v>
      </c>
      <c r="O13" s="10">
        <f>SUM(C13:N13)</f>
        <v>0</v>
      </c>
      <c r="P13" s="10">
        <f>VDGDI!P13+SADM!P13+SINF!P13</f>
        <v>0</v>
      </c>
      <c r="Q13" s="26"/>
      <c r="R13" s="17"/>
    </row>
    <row r="14" spans="1:27" ht="14.25" customHeight="1" x14ac:dyDescent="0.2">
      <c r="A14" s="426"/>
      <c r="B14" s="6" t="s">
        <v>270</v>
      </c>
      <c r="C14" s="10">
        <f>VDGDI!C14+SADM!C14+SINF!C14</f>
        <v>1000</v>
      </c>
      <c r="D14" s="10">
        <f>VDGDI!D14+SADM!D14+SINF!D14</f>
        <v>0</v>
      </c>
      <c r="E14" s="10">
        <f>VDGDI!E14+SADM!E14+SINF!E14</f>
        <v>7500</v>
      </c>
      <c r="F14" s="10">
        <f>VDGDI!F14+SADM!F14+SINF!F14</f>
        <v>0</v>
      </c>
      <c r="G14" s="10">
        <f>VDGDI!G14+SADM!G14+SINF!G14</f>
        <v>0</v>
      </c>
      <c r="H14" s="10">
        <f>VDGDI!H14+SADM!H14+SINF!H14</f>
        <v>0</v>
      </c>
      <c r="I14" s="10">
        <f>VDGDI!I14+SADM!I14+SINF!I14</f>
        <v>0</v>
      </c>
      <c r="J14" s="10">
        <f>VDGDI!J14+SADM!J14+SINF!J14</f>
        <v>0</v>
      </c>
      <c r="K14" s="10">
        <f>VDGDI!K14+SADM!K14+SINF!K14</f>
        <v>0</v>
      </c>
      <c r="L14" s="10">
        <f>VDGDI!L14+SADM!L14+SINF!L14</f>
        <v>0</v>
      </c>
      <c r="M14" s="10">
        <f>VDGDI!M14+SADM!M14+SINF!M14</f>
        <v>0</v>
      </c>
      <c r="N14" s="10">
        <f>VDGDI!N14+SADM!N14+SINF!N14</f>
        <v>0</v>
      </c>
      <c r="O14" s="10">
        <f>SUM(C14:N14)</f>
        <v>8500</v>
      </c>
      <c r="P14" s="10">
        <f>VDGDI!P14+SADM!P14+SINF!P14</f>
        <v>0</v>
      </c>
      <c r="Q14" s="26"/>
      <c r="R14" s="17"/>
    </row>
    <row r="15" spans="1:27" ht="14.25" customHeight="1" x14ac:dyDescent="0.2">
      <c r="A15" s="206"/>
      <c r="B15" s="5" t="s">
        <v>155</v>
      </c>
      <c r="C15" s="40">
        <f>VDGDI!C15+SADM!C15+SINF!C15</f>
        <v>0</v>
      </c>
      <c r="D15" s="40">
        <f>VDGDI!D15+SADM!D15+SINF!D15</f>
        <v>0</v>
      </c>
      <c r="E15" s="40">
        <f>VDGDI!E15+SADM!E15+SINF!E15</f>
        <v>0</v>
      </c>
      <c r="F15" s="40">
        <f>VDGDI!F15+SADM!F15+SINF!F15</f>
        <v>0</v>
      </c>
      <c r="G15" s="40">
        <f>VDGDI!G15+SADM!G15+SINF!G15</f>
        <v>0</v>
      </c>
      <c r="H15" s="40">
        <f>VDGDI!H15+SADM!H15+SINF!H15</f>
        <v>0</v>
      </c>
      <c r="I15" s="40">
        <f>VDGDI!I15+SADM!I15+SINF!I15</f>
        <v>0</v>
      </c>
      <c r="J15" s="40">
        <f>VDGDI!J15+SADM!J15+SINF!J15</f>
        <v>0</v>
      </c>
      <c r="K15" s="40">
        <f>VDGDI!K15+SADM!K15+SINF!K15</f>
        <v>0</v>
      </c>
      <c r="L15" s="40">
        <f>VDGDI!L15+SADM!L15+SINF!L15</f>
        <v>0</v>
      </c>
      <c r="M15" s="40">
        <f>VDGDI!M15+SADM!M15+SINF!M15</f>
        <v>0</v>
      </c>
      <c r="N15" s="40">
        <f>VDGDI!N15+SADM!N15+SINF!N15</f>
        <v>0</v>
      </c>
      <c r="O15" s="40">
        <f>SUM(C15:N15)</f>
        <v>0</v>
      </c>
      <c r="P15" s="40">
        <f>VDGDI!P15+SADM!P15+SINF!P15</f>
        <v>0</v>
      </c>
      <c r="Q15" s="48"/>
      <c r="R15" s="17"/>
    </row>
    <row r="16" spans="1:27" ht="14.25" customHeight="1" x14ac:dyDescent="0.2">
      <c r="A16" s="136">
        <v>34</v>
      </c>
      <c r="B16" s="128" t="s">
        <v>211</v>
      </c>
      <c r="C16" s="40">
        <f>C17+C18</f>
        <v>279399.97000000003</v>
      </c>
      <c r="D16" s="40">
        <f t="shared" ref="D16:N16" si="2">D17+D18</f>
        <v>279390.38</v>
      </c>
      <c r="E16" s="40">
        <f t="shared" si="2"/>
        <v>0</v>
      </c>
      <c r="F16" s="40">
        <f t="shared" si="2"/>
        <v>0</v>
      </c>
      <c r="G16" s="40">
        <f t="shared" si="2"/>
        <v>0</v>
      </c>
      <c r="H16" s="40">
        <f t="shared" si="2"/>
        <v>0</v>
      </c>
      <c r="I16" s="40">
        <f t="shared" si="2"/>
        <v>0</v>
      </c>
      <c r="J16" s="40">
        <f t="shared" si="2"/>
        <v>0</v>
      </c>
      <c r="K16" s="40">
        <f t="shared" si="2"/>
        <v>0</v>
      </c>
      <c r="L16" s="40">
        <f t="shared" si="2"/>
        <v>0</v>
      </c>
      <c r="M16" s="40">
        <f t="shared" si="2"/>
        <v>0</v>
      </c>
      <c r="N16" s="40">
        <f t="shared" si="2"/>
        <v>0</v>
      </c>
      <c r="O16" s="8">
        <f>O17+O18</f>
        <v>558790.35000000009</v>
      </c>
      <c r="P16" s="8">
        <f>P17+P18</f>
        <v>0</v>
      </c>
      <c r="Q16" s="48" t="e">
        <f>O16/P16*100</f>
        <v>#DIV/0!</v>
      </c>
      <c r="R16" s="17"/>
    </row>
    <row r="17" spans="1:18" ht="12.75" customHeight="1" x14ac:dyDescent="0.2">
      <c r="A17" s="392"/>
      <c r="B17" s="325" t="s">
        <v>289</v>
      </c>
      <c r="C17" s="164">
        <f>VDGDI!C17+SADM!C17+SINF!C17</f>
        <v>0</v>
      </c>
      <c r="D17" s="164">
        <f>VDGDI!D17+SADM!D17+SINF!D17</f>
        <v>0</v>
      </c>
      <c r="E17" s="164">
        <f>VDGDI!E17+SADM!E17+SINF!E17</f>
        <v>0</v>
      </c>
      <c r="F17" s="164">
        <f>VDGDI!F17+SADM!F17+SINF!F17</f>
        <v>0</v>
      </c>
      <c r="G17" s="164">
        <f>VDGDI!G17+SADM!G17+SINF!G17</f>
        <v>0</v>
      </c>
      <c r="H17" s="164">
        <f>VDGDI!H17+SADM!H17+SINF!H17</f>
        <v>0</v>
      </c>
      <c r="I17" s="164">
        <f>VDGDI!I17+SADM!I17+SINF!I17</f>
        <v>0</v>
      </c>
      <c r="J17" s="164">
        <f>VDGDI!J17+SADM!J17+SINF!J17</f>
        <v>0</v>
      </c>
      <c r="K17" s="164">
        <f>VDGDI!K17+SADM!K17+SINF!K17</f>
        <v>0</v>
      </c>
      <c r="L17" s="164">
        <f>VDGDI!L17+SADM!L17+SINF!L17</f>
        <v>0</v>
      </c>
      <c r="M17" s="164">
        <f>VDGDI!M17+SADM!M17+SINF!M17</f>
        <v>0</v>
      </c>
      <c r="N17" s="164">
        <f>VDGDI!N17+SADM!N17+SINF!N17</f>
        <v>0</v>
      </c>
      <c r="O17" s="37">
        <f>SUM(C17:N17)</f>
        <v>0</v>
      </c>
      <c r="P17" s="10">
        <f>VDGDI!P17+SADM!P17+SINF!P17</f>
        <v>0</v>
      </c>
      <c r="Q17" s="38"/>
      <c r="R17" s="17"/>
    </row>
    <row r="18" spans="1:18" ht="12.75" customHeight="1" x14ac:dyDescent="0.2">
      <c r="A18" s="392"/>
      <c r="B18" s="325" t="s">
        <v>297</v>
      </c>
      <c r="C18" s="164">
        <f>VDGDI!C18+SADM!C18+SINF!C18</f>
        <v>279399.97000000003</v>
      </c>
      <c r="D18" s="164">
        <f>VDGDI!D18+SADM!D18+SINF!D18</f>
        <v>279390.38</v>
      </c>
      <c r="E18" s="164">
        <f>VDGDI!E18+SADM!E18+SINF!E18</f>
        <v>0</v>
      </c>
      <c r="F18" s="164">
        <f>VDGDI!F18+SADM!F18+SINF!F18</f>
        <v>0</v>
      </c>
      <c r="G18" s="164">
        <f>VDGDI!G18+SADM!G18+SINF!G18</f>
        <v>0</v>
      </c>
      <c r="H18" s="164">
        <f>VDGDI!H18+SADM!H18+SINF!H18</f>
        <v>0</v>
      </c>
      <c r="I18" s="164">
        <f>VDGDI!I18+SADM!I18+SINF!I18</f>
        <v>0</v>
      </c>
      <c r="J18" s="164">
        <f>VDGDI!J18+SADM!J18+SINF!J18</f>
        <v>0</v>
      </c>
      <c r="K18" s="164">
        <f>VDGDI!K18+SADM!K18+SINF!K18</f>
        <v>0</v>
      </c>
      <c r="L18" s="164">
        <f>VDGDI!L18+SADM!L18+SINF!L18</f>
        <v>0</v>
      </c>
      <c r="M18" s="164">
        <f>VDGDI!M18+SADM!M18+SINF!M18</f>
        <v>0</v>
      </c>
      <c r="N18" s="164">
        <f>VDGDI!N18+SADM!N18+SINF!N18</f>
        <v>0</v>
      </c>
      <c r="O18" s="37">
        <f>SUM(C18:N18)</f>
        <v>558790.35000000009</v>
      </c>
      <c r="P18" s="10">
        <f>VDGDI!P18+SADM!P18+SINF!P18</f>
        <v>0</v>
      </c>
      <c r="Q18" s="38"/>
      <c r="R18" s="17"/>
    </row>
    <row r="19" spans="1:18" ht="14.25" customHeight="1" x14ac:dyDescent="0.2">
      <c r="A19" s="127">
        <v>36</v>
      </c>
      <c r="B19" s="128" t="s">
        <v>21</v>
      </c>
      <c r="C19" s="8">
        <f t="shared" ref="C19:N19" si="3">SUM(C20:C24)</f>
        <v>787.98</v>
      </c>
      <c r="D19" s="8">
        <f t="shared" si="3"/>
        <v>787.98</v>
      </c>
      <c r="E19" s="8">
        <f t="shared" si="3"/>
        <v>0</v>
      </c>
      <c r="F19" s="8">
        <f t="shared" si="3"/>
        <v>0</v>
      </c>
      <c r="G19" s="8">
        <f t="shared" si="3"/>
        <v>0</v>
      </c>
      <c r="H19" s="8">
        <f t="shared" si="3"/>
        <v>0</v>
      </c>
      <c r="I19" s="8">
        <f t="shared" si="3"/>
        <v>0</v>
      </c>
      <c r="J19" s="8">
        <f t="shared" si="3"/>
        <v>0</v>
      </c>
      <c r="K19" s="8">
        <f t="shared" si="3"/>
        <v>0</v>
      </c>
      <c r="L19" s="8">
        <f t="shared" si="3"/>
        <v>0</v>
      </c>
      <c r="M19" s="8">
        <f t="shared" si="3"/>
        <v>0</v>
      </c>
      <c r="N19" s="8">
        <f t="shared" si="3"/>
        <v>0</v>
      </c>
      <c r="O19" s="8">
        <f>SUM(O20:O24)</f>
        <v>1575.96</v>
      </c>
      <c r="P19" s="8">
        <f>SUM(P20:P24)</f>
        <v>0</v>
      </c>
      <c r="Q19" s="48" t="e">
        <f>O19/P19*100</f>
        <v>#DIV/0!</v>
      </c>
      <c r="R19" s="17"/>
    </row>
    <row r="20" spans="1:18" ht="12.75" customHeight="1" x14ac:dyDescent="0.2">
      <c r="A20" s="18"/>
      <c r="B20" s="216" t="s">
        <v>151</v>
      </c>
      <c r="C20" s="9">
        <f>VDGDI!C20+SADM!C20+SINF!C20</f>
        <v>787.98</v>
      </c>
      <c r="D20" s="9">
        <f>VDGDI!D20+SADM!D20+SINF!D20</f>
        <v>787.98</v>
      </c>
      <c r="E20" s="9">
        <f>VDGDI!E20+SADM!E20+SINF!E20</f>
        <v>0</v>
      </c>
      <c r="F20" s="9">
        <f>VDGDI!F20+SADM!F20+SINF!F20</f>
        <v>0</v>
      </c>
      <c r="G20" s="9">
        <f>VDGDI!G20+SADM!G20+SINF!G20</f>
        <v>0</v>
      </c>
      <c r="H20" s="9">
        <f>VDGDI!H20+SADM!H20+SINF!H20</f>
        <v>0</v>
      </c>
      <c r="I20" s="9">
        <f>VDGDI!I20+SADM!I20+SINF!I20</f>
        <v>0</v>
      </c>
      <c r="J20" s="9">
        <f>VDGDI!J20+SADM!J20+SINF!J20</f>
        <v>0</v>
      </c>
      <c r="K20" s="9">
        <f>VDGDI!K20+SADM!K20+SINF!K20</f>
        <v>0</v>
      </c>
      <c r="L20" s="9">
        <f>VDGDI!L20+SADM!L20+SINF!L20</f>
        <v>0</v>
      </c>
      <c r="M20" s="9">
        <f>VDGDI!M20+SADM!M20+SINF!M20</f>
        <v>0</v>
      </c>
      <c r="N20" s="9">
        <f>VDGDI!N20+SADM!N20+SINF!N20</f>
        <v>0</v>
      </c>
      <c r="O20" s="32">
        <f t="shared" ref="O20:O26" si="4">SUM(C20:N20)</f>
        <v>1575.96</v>
      </c>
      <c r="P20" s="9">
        <f>VDGDI!P20+SADM!P20+SINF!P20</f>
        <v>0</v>
      </c>
      <c r="Q20" s="26"/>
      <c r="R20" s="17"/>
    </row>
    <row r="21" spans="1:18" ht="12.4" customHeight="1" x14ac:dyDescent="0.2">
      <c r="A21" s="18"/>
      <c r="B21" s="6" t="s">
        <v>34</v>
      </c>
      <c r="C21" s="10">
        <f>VDGDI!C21+SADM!C21+SINF!C21</f>
        <v>0</v>
      </c>
      <c r="D21" s="10">
        <f>VDGDI!D21+SADM!D21+SINF!D21</f>
        <v>0</v>
      </c>
      <c r="E21" s="10">
        <f>VDGDI!E21+SADM!E21+SINF!E21</f>
        <v>0</v>
      </c>
      <c r="F21" s="10">
        <f>VDGDI!F21+SADM!F21+SINF!F21</f>
        <v>0</v>
      </c>
      <c r="G21" s="10">
        <f>VDGDI!G21+SADM!G21+SINF!G21</f>
        <v>0</v>
      </c>
      <c r="H21" s="10">
        <f>VDGDI!H21+SADM!H21+SINF!H21</f>
        <v>0</v>
      </c>
      <c r="I21" s="10">
        <f>VDGDI!I21+SADM!I21+SINF!I21</f>
        <v>0</v>
      </c>
      <c r="J21" s="10">
        <f>VDGDI!J21+SADM!J21+SINF!J21</f>
        <v>0</v>
      </c>
      <c r="K21" s="10">
        <f>VDGDI!K21+SADM!K21+SINF!K21</f>
        <v>0</v>
      </c>
      <c r="L21" s="10">
        <f>VDGDI!L21+SADM!L21+SINF!L21</f>
        <v>0</v>
      </c>
      <c r="M21" s="10">
        <f>VDGDI!M21+SADM!M21+SINF!M21</f>
        <v>0</v>
      </c>
      <c r="N21" s="10">
        <f>VDGDI!N21+SADM!N21+SINF!N21</f>
        <v>0</v>
      </c>
      <c r="O21" s="37">
        <f t="shared" si="4"/>
        <v>0</v>
      </c>
      <c r="P21" s="10">
        <f>VDGDI!P21+SADM!P21+SINF!P21</f>
        <v>0</v>
      </c>
      <c r="Q21" s="26"/>
      <c r="R21" s="17"/>
    </row>
    <row r="22" spans="1:18" ht="12.4" customHeight="1" x14ac:dyDescent="0.2">
      <c r="A22" s="18"/>
      <c r="B22" s="6" t="s">
        <v>26</v>
      </c>
      <c r="C22" s="10">
        <f>VDGDI!C22+SADM!C22+SINF!C22</f>
        <v>0</v>
      </c>
      <c r="D22" s="10">
        <f>VDGDI!D22+SADM!D22+SINF!D22</f>
        <v>0</v>
      </c>
      <c r="E22" s="10">
        <f>VDGDI!E22+SADM!E22+SINF!E22</f>
        <v>0</v>
      </c>
      <c r="F22" s="10">
        <f>VDGDI!F22+SADM!F22+SINF!F22</f>
        <v>0</v>
      </c>
      <c r="G22" s="10">
        <f>VDGDI!G22+SADM!G22+SINF!G22</f>
        <v>0</v>
      </c>
      <c r="H22" s="10">
        <f>VDGDI!H22+SADM!H22+SINF!H22</f>
        <v>0</v>
      </c>
      <c r="I22" s="10">
        <f>VDGDI!I22+SADM!I22+SINF!I22</f>
        <v>0</v>
      </c>
      <c r="J22" s="10">
        <f>VDGDI!J22+SADM!J22+SINF!J22</f>
        <v>0</v>
      </c>
      <c r="K22" s="10">
        <f>VDGDI!K22+SADM!K22+SINF!K22</f>
        <v>0</v>
      </c>
      <c r="L22" s="10">
        <f>VDGDI!L22+SADM!L22+SINF!L22</f>
        <v>0</v>
      </c>
      <c r="M22" s="10">
        <f>VDGDI!M22+SADM!M22+SINF!M22</f>
        <v>0</v>
      </c>
      <c r="N22" s="10">
        <f>VDGDI!N22+SADM!N22+SINF!N22</f>
        <v>0</v>
      </c>
      <c r="O22" s="37">
        <f>SUM(C22:N22)</f>
        <v>0</v>
      </c>
      <c r="P22" s="10">
        <f>VDGDI!P22+SADM!P22+SINF!P22</f>
        <v>0</v>
      </c>
      <c r="Q22" s="26"/>
      <c r="R22" s="17"/>
    </row>
    <row r="23" spans="1:18" ht="12.4" customHeight="1" x14ac:dyDescent="0.2">
      <c r="A23" s="18"/>
      <c r="B23" s="6" t="s">
        <v>123</v>
      </c>
      <c r="C23" s="10">
        <f>VDGDI!C23+SADM!C23+SINF!C23</f>
        <v>0</v>
      </c>
      <c r="D23" s="10">
        <f>VDGDI!D23+SADM!D23+SINF!D23</f>
        <v>0</v>
      </c>
      <c r="E23" s="10">
        <f>VDGDI!E23+SADM!E23+SINF!E23</f>
        <v>0</v>
      </c>
      <c r="F23" s="10">
        <f>VDGDI!F23+SADM!F23+SINF!F23</f>
        <v>0</v>
      </c>
      <c r="G23" s="10">
        <f>VDGDI!G23+SADM!G23+SINF!G23</f>
        <v>0</v>
      </c>
      <c r="H23" s="10">
        <f>VDGDI!H23+SADM!H23+SINF!H23</f>
        <v>0</v>
      </c>
      <c r="I23" s="10">
        <f>VDGDI!I23+SADM!I23+SINF!I23</f>
        <v>0</v>
      </c>
      <c r="J23" s="10">
        <f>VDGDI!J23+SADM!J23+SINF!J23</f>
        <v>0</v>
      </c>
      <c r="K23" s="10">
        <f>VDGDI!K23+SADM!K23+SINF!K23</f>
        <v>0</v>
      </c>
      <c r="L23" s="10">
        <f>VDGDI!L23+SADM!L23+SINF!L23</f>
        <v>0</v>
      </c>
      <c r="M23" s="10">
        <f>VDGDI!M23+SADM!M23+SINF!M23</f>
        <v>0</v>
      </c>
      <c r="N23" s="10">
        <f>VDGDI!N23+SADM!N23+SINF!N23</f>
        <v>0</v>
      </c>
      <c r="O23" s="37">
        <f t="shared" si="4"/>
        <v>0</v>
      </c>
      <c r="P23" s="10">
        <f>VDGDI!P23+SADM!P23+SINF!P23</f>
        <v>0</v>
      </c>
      <c r="Q23" s="26"/>
      <c r="R23" s="17"/>
    </row>
    <row r="24" spans="1:18" ht="12.4" customHeight="1" x14ac:dyDescent="0.2">
      <c r="A24" s="18"/>
      <c r="B24" s="6" t="s">
        <v>19</v>
      </c>
      <c r="C24" s="40">
        <f>VDGDI!C24+SADM!C24+SINF!C24</f>
        <v>0</v>
      </c>
      <c r="D24" s="40">
        <f>VDGDI!D24+SADM!D24+SINF!D24</f>
        <v>0</v>
      </c>
      <c r="E24" s="40">
        <f>VDGDI!E24+SADM!E24+SINF!E24</f>
        <v>0</v>
      </c>
      <c r="F24" s="40">
        <f>VDGDI!F24+SADM!F24+SINF!F24</f>
        <v>0</v>
      </c>
      <c r="G24" s="40">
        <f>VDGDI!G24+SADM!G24+SINF!G24</f>
        <v>0</v>
      </c>
      <c r="H24" s="40">
        <f>VDGDI!H24+SADM!H24+SINF!H24</f>
        <v>0</v>
      </c>
      <c r="I24" s="40">
        <f>VDGDI!I24+SADM!I24+SINF!I24</f>
        <v>0</v>
      </c>
      <c r="J24" s="40">
        <f>VDGDI!J24+SADM!J24+SINF!J24</f>
        <v>0</v>
      </c>
      <c r="K24" s="40">
        <f>VDGDI!K24+SADM!K24+SINF!K24</f>
        <v>0</v>
      </c>
      <c r="L24" s="40">
        <f>VDGDI!L24+SADM!L24+SINF!L24</f>
        <v>0</v>
      </c>
      <c r="M24" s="40">
        <f>VDGDI!M24+SADM!M24+SINF!M24</f>
        <v>0</v>
      </c>
      <c r="N24" s="40">
        <f>VDGDI!N24+SADM!N24+SINF!N24</f>
        <v>0</v>
      </c>
      <c r="O24" s="37">
        <f t="shared" si="4"/>
        <v>0</v>
      </c>
      <c r="P24" s="10">
        <f>VDGDI!P24+SADM!P24+SINF!P24</f>
        <v>0</v>
      </c>
      <c r="Q24" s="48"/>
      <c r="R24" s="17"/>
    </row>
    <row r="25" spans="1:18" ht="14.25" customHeight="1" x14ac:dyDescent="0.2">
      <c r="A25" s="127">
        <v>39</v>
      </c>
      <c r="B25" s="128" t="s">
        <v>11</v>
      </c>
      <c r="C25" s="8">
        <f>SUM(C26:C54)</f>
        <v>111615</v>
      </c>
      <c r="D25" s="8">
        <f t="shared" ref="D25:P25" si="5">SUM(D26:D54)</f>
        <v>26445.350000000002</v>
      </c>
      <c r="E25" s="8">
        <f t="shared" si="5"/>
        <v>72477.87</v>
      </c>
      <c r="F25" s="8">
        <f t="shared" si="5"/>
        <v>0</v>
      </c>
      <c r="G25" s="8">
        <f t="shared" si="5"/>
        <v>0</v>
      </c>
      <c r="H25" s="8">
        <f t="shared" si="5"/>
        <v>0</v>
      </c>
      <c r="I25" s="8">
        <f t="shared" si="5"/>
        <v>0</v>
      </c>
      <c r="J25" s="8">
        <f t="shared" si="5"/>
        <v>0</v>
      </c>
      <c r="K25" s="8">
        <f t="shared" si="5"/>
        <v>0</v>
      </c>
      <c r="L25" s="8">
        <f t="shared" si="5"/>
        <v>0</v>
      </c>
      <c r="M25" s="8">
        <f t="shared" si="5"/>
        <v>0</v>
      </c>
      <c r="N25" s="8">
        <f t="shared" si="5"/>
        <v>0</v>
      </c>
      <c r="O25" s="8">
        <f t="shared" si="5"/>
        <v>210538.22</v>
      </c>
      <c r="P25" s="8">
        <f t="shared" si="5"/>
        <v>0</v>
      </c>
      <c r="Q25" s="48" t="e">
        <f>O25/P25*100</f>
        <v>#DIV/0!</v>
      </c>
      <c r="R25" s="17"/>
    </row>
    <row r="26" spans="1:18" ht="12.4" customHeight="1" x14ac:dyDescent="0.2">
      <c r="A26" s="253"/>
      <c r="B26" s="6" t="s">
        <v>241</v>
      </c>
      <c r="C26" s="9">
        <f>VDGDI!C26+SADM!C26+SINF!C26</f>
        <v>0</v>
      </c>
      <c r="D26" s="9">
        <f>VDGDI!D26+SADM!D26+SINF!D26</f>
        <v>0</v>
      </c>
      <c r="E26" s="9">
        <f>VDGDI!E26+SADM!E26+SINF!E26</f>
        <v>0</v>
      </c>
      <c r="F26" s="9">
        <f>VDGDI!F26+SADM!F26+SINF!F26</f>
        <v>0</v>
      </c>
      <c r="G26" s="9">
        <f>VDGDI!G26+SADM!G26+SINF!G26</f>
        <v>0</v>
      </c>
      <c r="H26" s="9">
        <f>VDGDI!H26+SADM!H26+SINF!H26</f>
        <v>0</v>
      </c>
      <c r="I26" s="9">
        <f>VDGDI!I26+SADM!I26+SINF!I26</f>
        <v>0</v>
      </c>
      <c r="J26" s="9">
        <f>VDGDI!J26+SADM!J26+SINF!J26</f>
        <v>0</v>
      </c>
      <c r="K26" s="9">
        <f>VDGDI!K26+SADM!K26+SINF!K26</f>
        <v>0</v>
      </c>
      <c r="L26" s="9">
        <f>VDGDI!L26+SADM!L26+SINF!L26</f>
        <v>0</v>
      </c>
      <c r="M26" s="9">
        <f>VDGDI!M26+SADM!M26+SINF!M26</f>
        <v>0</v>
      </c>
      <c r="N26" s="9">
        <f>VDGDI!N26+SADM!N26+SINF!N26</f>
        <v>0</v>
      </c>
      <c r="O26" s="32">
        <f t="shared" si="4"/>
        <v>0</v>
      </c>
      <c r="P26" s="10">
        <f>VDGDI!P26+SADM!P26+SINF!P26</f>
        <v>0</v>
      </c>
      <c r="Q26" s="26"/>
      <c r="R26" s="17"/>
    </row>
    <row r="27" spans="1:18" ht="12.4" customHeight="1" x14ac:dyDescent="0.2">
      <c r="A27" s="18"/>
      <c r="B27" s="6" t="s">
        <v>269</v>
      </c>
      <c r="C27" s="10">
        <f>VDGDI!C27+SADM!C27+SINF!C27</f>
        <v>71415</v>
      </c>
      <c r="D27" s="10">
        <f>VDGDI!D27+SADM!D27+SINF!D27</f>
        <v>0</v>
      </c>
      <c r="E27" s="10">
        <f>VDGDI!E27+SADM!E27+SINF!E27</f>
        <v>0</v>
      </c>
      <c r="F27" s="10">
        <f>VDGDI!F27+SADM!F27+SINF!F27</f>
        <v>0</v>
      </c>
      <c r="G27" s="10">
        <f>VDGDI!G27+SADM!G27+SINF!G27</f>
        <v>0</v>
      </c>
      <c r="H27" s="10">
        <f>VDGDI!H27+SADM!H27+SINF!H27</f>
        <v>0</v>
      </c>
      <c r="I27" s="10">
        <f>VDGDI!I27+SADM!I27+SINF!I27</f>
        <v>0</v>
      </c>
      <c r="J27" s="10">
        <f>VDGDI!J27+SADM!J27+SINF!J27</f>
        <v>0</v>
      </c>
      <c r="K27" s="10">
        <f>VDGDI!K27+SADM!K27+SINF!K27</f>
        <v>0</v>
      </c>
      <c r="L27" s="10">
        <f>VDGDI!L27+SADM!L27+SINF!L27</f>
        <v>0</v>
      </c>
      <c r="M27" s="10">
        <f>VDGDI!M27+SADM!M27+SINF!M27</f>
        <v>0</v>
      </c>
      <c r="N27" s="10">
        <f>VDGDI!N27+SADM!N27+SINF!N27</f>
        <v>0</v>
      </c>
      <c r="O27" s="37">
        <f>SUM(C27:N27)</f>
        <v>71415</v>
      </c>
      <c r="P27" s="10">
        <f>VDGDI!P27+SADM!P27+SINF!P27</f>
        <v>0</v>
      </c>
      <c r="Q27" s="26"/>
      <c r="R27" s="17"/>
    </row>
    <row r="28" spans="1:18" ht="12.4" customHeight="1" x14ac:dyDescent="0.2">
      <c r="A28" s="18"/>
      <c r="B28" s="6" t="s">
        <v>126</v>
      </c>
      <c r="C28" s="10">
        <f>VDGDI!C28+SADM!C28+SINF!C28</f>
        <v>0</v>
      </c>
      <c r="D28" s="10">
        <f>VDGDI!D28+SADM!D28+SINF!D28</f>
        <v>0</v>
      </c>
      <c r="E28" s="10">
        <f>VDGDI!E28+SADM!E28+SINF!E28</f>
        <v>0</v>
      </c>
      <c r="F28" s="10">
        <f>VDGDI!F28+SADM!F28+SINF!F28</f>
        <v>0</v>
      </c>
      <c r="G28" s="10">
        <f>VDGDI!G28+SADM!G28+SINF!G28</f>
        <v>0</v>
      </c>
      <c r="H28" s="10">
        <f>VDGDI!H28+SADM!H28+SINF!H28</f>
        <v>0</v>
      </c>
      <c r="I28" s="10">
        <f>VDGDI!I28+SADM!I28+SINF!I28</f>
        <v>0</v>
      </c>
      <c r="J28" s="10">
        <f>VDGDI!J28+SADM!J28+SINF!J28</f>
        <v>0</v>
      </c>
      <c r="K28" s="10">
        <f>VDGDI!K28+SADM!K28+SINF!K28</f>
        <v>0</v>
      </c>
      <c r="L28" s="10">
        <f>VDGDI!L28+SADM!L28+SINF!L28</f>
        <v>0</v>
      </c>
      <c r="M28" s="10">
        <f>VDGDI!M28+SADM!M28+SINF!M28</f>
        <v>0</v>
      </c>
      <c r="N28" s="10">
        <f>VDGDI!N28+SADM!N28+SINF!N28</f>
        <v>0</v>
      </c>
      <c r="O28" s="37">
        <f t="shared" ref="O28:O34" si="6">SUM(C28:N28)</f>
        <v>0</v>
      </c>
      <c r="P28" s="10">
        <f>VDGDI!P28+SADM!P28+SINF!P28</f>
        <v>0</v>
      </c>
      <c r="Q28" s="26"/>
      <c r="R28" s="17"/>
    </row>
    <row r="29" spans="1:18" ht="12.4" customHeight="1" x14ac:dyDescent="0.2">
      <c r="A29" s="253"/>
      <c r="B29" s="105" t="s">
        <v>225</v>
      </c>
      <c r="C29" s="10">
        <f>VDGDI!C29+SADM!C29+SINF!C29</f>
        <v>0</v>
      </c>
      <c r="D29" s="10">
        <f>VDGDI!D29+SADM!D29+SINF!D29</f>
        <v>0</v>
      </c>
      <c r="E29" s="10">
        <f>VDGDI!E29+SADM!E29+SINF!E29</f>
        <v>0</v>
      </c>
      <c r="F29" s="10">
        <f>VDGDI!F29+SADM!F29+SINF!F29</f>
        <v>0</v>
      </c>
      <c r="G29" s="10">
        <f>VDGDI!G29+SADM!G29+SINF!G29</f>
        <v>0</v>
      </c>
      <c r="H29" s="10">
        <f>VDGDI!H29+SADM!H29+SINF!H29</f>
        <v>0</v>
      </c>
      <c r="I29" s="10">
        <f>VDGDI!I29+SADM!I29+SINF!I29</f>
        <v>0</v>
      </c>
      <c r="J29" s="10">
        <f>VDGDI!J29+SADM!J29+SINF!J29</f>
        <v>0</v>
      </c>
      <c r="K29" s="10">
        <f>VDGDI!K29+SADM!K29+SINF!K29</f>
        <v>0</v>
      </c>
      <c r="L29" s="10">
        <f>VDGDI!L29+SADM!L29+SINF!L29</f>
        <v>0</v>
      </c>
      <c r="M29" s="10">
        <f>VDGDI!M29+SADM!M29+SINF!M29</f>
        <v>0</v>
      </c>
      <c r="N29" s="10">
        <f>VDGDI!N29+SADM!N29+SINF!N29</f>
        <v>0</v>
      </c>
      <c r="O29" s="37">
        <f t="shared" si="6"/>
        <v>0</v>
      </c>
      <c r="P29" s="10">
        <f>VDGDI!P29+SADM!P29+SINF!P29</f>
        <v>0</v>
      </c>
      <c r="Q29" s="26"/>
      <c r="R29" s="17"/>
    </row>
    <row r="30" spans="1:18" ht="12.4" customHeight="1" x14ac:dyDescent="0.2">
      <c r="A30" s="18"/>
      <c r="B30" s="105" t="s">
        <v>25</v>
      </c>
      <c r="C30" s="10">
        <f>VDGDI!C30+SADM!C30+SINF!C30</f>
        <v>0</v>
      </c>
      <c r="D30" s="10">
        <f>VDGDI!D30+SADM!D30+SINF!D30</f>
        <v>20991.7</v>
      </c>
      <c r="E30" s="10">
        <f>VDGDI!E30+SADM!E30+SINF!E30</f>
        <v>86.87</v>
      </c>
      <c r="F30" s="10">
        <f>VDGDI!F30+SADM!F30+SINF!F30</f>
        <v>0</v>
      </c>
      <c r="G30" s="10">
        <f>VDGDI!G30+SADM!G30+SINF!G30</f>
        <v>0</v>
      </c>
      <c r="H30" s="10">
        <f>VDGDI!H30+SADM!H30+SINF!H30</f>
        <v>0</v>
      </c>
      <c r="I30" s="10">
        <f>VDGDI!I30+SADM!I30+SINF!I30</f>
        <v>0</v>
      </c>
      <c r="J30" s="10">
        <f>VDGDI!J30+SADM!J30+SINF!J30</f>
        <v>0</v>
      </c>
      <c r="K30" s="10">
        <f>VDGDI!K30+SADM!K30+SINF!K30</f>
        <v>0</v>
      </c>
      <c r="L30" s="10">
        <f>VDGDI!L30+SADM!L30+SINF!L30</f>
        <v>0</v>
      </c>
      <c r="M30" s="10">
        <f>VDGDI!M30+SADM!M30+SINF!M30</f>
        <v>0</v>
      </c>
      <c r="N30" s="10">
        <f>VDGDI!N30+SADM!N30+SINF!N30</f>
        <v>0</v>
      </c>
      <c r="O30" s="37">
        <f t="shared" si="6"/>
        <v>21078.57</v>
      </c>
      <c r="P30" s="10">
        <f>VDGDI!P30+SADM!P30+SINF!P30</f>
        <v>0</v>
      </c>
      <c r="Q30" s="26"/>
      <c r="R30" s="17"/>
    </row>
    <row r="31" spans="1:18" ht="12.4" customHeight="1" x14ac:dyDescent="0.2">
      <c r="A31" s="18"/>
      <c r="B31" s="105" t="s">
        <v>43</v>
      </c>
      <c r="C31" s="10">
        <f>VDGDI!C31+SADM!C31+SINF!C31</f>
        <v>0</v>
      </c>
      <c r="D31" s="10">
        <f>VDGDI!D31+SADM!D31+SINF!D31</f>
        <v>0</v>
      </c>
      <c r="E31" s="10">
        <f>VDGDI!E31+SADM!E31+SINF!E31</f>
        <v>0</v>
      </c>
      <c r="F31" s="10">
        <f>VDGDI!F31+SADM!F31+SINF!F31</f>
        <v>0</v>
      </c>
      <c r="G31" s="10">
        <f>VDGDI!G31+SADM!G31+SINF!G31</f>
        <v>0</v>
      </c>
      <c r="H31" s="10">
        <f>VDGDI!H31+SADM!H31+SINF!H31</f>
        <v>0</v>
      </c>
      <c r="I31" s="10">
        <f>VDGDI!I31+SADM!I31+SINF!I31</f>
        <v>0</v>
      </c>
      <c r="J31" s="10">
        <f>VDGDI!J31+SADM!J31+SINF!J31</f>
        <v>0</v>
      </c>
      <c r="K31" s="10">
        <f>VDGDI!K31+SADM!K31+SINF!K31</f>
        <v>0</v>
      </c>
      <c r="L31" s="10">
        <f>VDGDI!L31+SADM!L31+SINF!L31</f>
        <v>0</v>
      </c>
      <c r="M31" s="10">
        <f>VDGDI!M31+SADM!M31+SINF!M31</f>
        <v>0</v>
      </c>
      <c r="N31" s="10">
        <f>VDGDI!N31+SADM!N31+SINF!N31</f>
        <v>0</v>
      </c>
      <c r="O31" s="37">
        <f t="shared" si="6"/>
        <v>0</v>
      </c>
      <c r="P31" s="10">
        <f>VDGDI!P31+SADM!P31+SINF!P31</f>
        <v>0</v>
      </c>
      <c r="Q31" s="26"/>
      <c r="R31" s="28"/>
    </row>
    <row r="32" spans="1:18" ht="12.4" customHeight="1" x14ac:dyDescent="0.2">
      <c r="A32" s="18"/>
      <c r="B32" s="105" t="s">
        <v>194</v>
      </c>
      <c r="C32" s="10">
        <f>VDGDI!C32+SADM!C32+SINF!C32</f>
        <v>40000</v>
      </c>
      <c r="D32" s="10">
        <f>VDGDI!D32+SADM!D32+SINF!D32</f>
        <v>0</v>
      </c>
      <c r="E32" s="10">
        <f>VDGDI!E32+SADM!E32+SINF!E32</f>
        <v>69000</v>
      </c>
      <c r="F32" s="10">
        <f>VDGDI!F32+SADM!F32+SINF!F32</f>
        <v>0</v>
      </c>
      <c r="G32" s="10">
        <f>VDGDI!G32+SADM!G32+SINF!G32</f>
        <v>0</v>
      </c>
      <c r="H32" s="10">
        <f>VDGDI!H32+SADM!H32+SINF!H32</f>
        <v>0</v>
      </c>
      <c r="I32" s="10">
        <f>VDGDI!I32+SADM!I32+SINF!I32</f>
        <v>0</v>
      </c>
      <c r="J32" s="10">
        <f>VDGDI!J32+SADM!J32+SINF!J32</f>
        <v>0</v>
      </c>
      <c r="K32" s="10">
        <f>VDGDI!K32+SADM!K32+SINF!K32</f>
        <v>0</v>
      </c>
      <c r="L32" s="10">
        <f>VDGDI!L32+SADM!L32+SINF!L32</f>
        <v>0</v>
      </c>
      <c r="M32" s="10">
        <f>VDGDI!M32+SADM!M32+SINF!M32</f>
        <v>0</v>
      </c>
      <c r="N32" s="10">
        <f>VDGDI!N32+SADM!N32+SINF!N32</f>
        <v>0</v>
      </c>
      <c r="O32" s="37">
        <f t="shared" si="6"/>
        <v>109000</v>
      </c>
      <c r="P32" s="10">
        <f>VDGDI!P32+SADM!P32+SINF!P32</f>
        <v>0</v>
      </c>
      <c r="Q32" s="26"/>
      <c r="R32" s="17"/>
    </row>
    <row r="33" spans="1:20" ht="12.4" customHeight="1" x14ac:dyDescent="0.2">
      <c r="A33" s="18"/>
      <c r="B33" s="105" t="s">
        <v>230</v>
      </c>
      <c r="C33" s="10">
        <f>VDGDI!C33+SADM!C33+SINF!C33</f>
        <v>0</v>
      </c>
      <c r="D33" s="10">
        <f>VDGDI!D33+SADM!D33+SINF!D33</f>
        <v>4800</v>
      </c>
      <c r="E33" s="10">
        <f>VDGDI!E33+SADM!E33+SINF!E33</f>
        <v>0</v>
      </c>
      <c r="F33" s="10">
        <f>VDGDI!F33+SADM!F33+SINF!F33</f>
        <v>0</v>
      </c>
      <c r="G33" s="10">
        <f>VDGDI!G33+SADM!G33+SINF!G33</f>
        <v>0</v>
      </c>
      <c r="H33" s="10">
        <f>VDGDI!H33+SADM!H33+SINF!H33</f>
        <v>0</v>
      </c>
      <c r="I33" s="10">
        <f>VDGDI!I33+SADM!I33+SINF!I33</f>
        <v>0</v>
      </c>
      <c r="J33" s="10">
        <f>VDGDI!J33+SADM!J33+SINF!J33</f>
        <v>0</v>
      </c>
      <c r="K33" s="10">
        <f>VDGDI!K33+SADM!K33+SINF!K33</f>
        <v>0</v>
      </c>
      <c r="L33" s="10">
        <f>VDGDI!L33+SADM!L33+SINF!L33</f>
        <v>0</v>
      </c>
      <c r="M33" s="10">
        <f>VDGDI!M33+SADM!M33+SINF!M33</f>
        <v>0</v>
      </c>
      <c r="N33" s="10">
        <f>VDGDI!N33+SADM!N33+SINF!N33</f>
        <v>0</v>
      </c>
      <c r="O33" s="37">
        <f t="shared" si="6"/>
        <v>4800</v>
      </c>
      <c r="P33" s="10">
        <f>VDGDI!P33+SADM!P33+SINF!P33</f>
        <v>0</v>
      </c>
      <c r="Q33" s="26"/>
      <c r="R33" s="17"/>
    </row>
    <row r="34" spans="1:20" ht="12.4" customHeight="1" x14ac:dyDescent="0.2">
      <c r="A34" s="18"/>
      <c r="B34" s="105" t="s">
        <v>141</v>
      </c>
      <c r="C34" s="10">
        <f>VDGDI!C34+SADM!C34+SINF!C34</f>
        <v>0</v>
      </c>
      <c r="D34" s="10">
        <f>VDGDI!D34+SADM!D34+SINF!D34</f>
        <v>0</v>
      </c>
      <c r="E34" s="10">
        <f>VDGDI!E34+SADM!E34+SINF!E34</f>
        <v>3391</v>
      </c>
      <c r="F34" s="10">
        <f>VDGDI!F34+SADM!F34+SINF!F34</f>
        <v>0</v>
      </c>
      <c r="G34" s="164">
        <f>VDGDI!G34+SADM!G34+SINF!G34</f>
        <v>0</v>
      </c>
      <c r="H34" s="10">
        <f>VDGDI!H34+SADM!H34+SINF!H34</f>
        <v>0</v>
      </c>
      <c r="I34" s="10">
        <f>VDGDI!I34+SADM!I34+SINF!I34</f>
        <v>0</v>
      </c>
      <c r="J34" s="10">
        <f>VDGDI!J34+SADM!J34+SINF!J34</f>
        <v>0</v>
      </c>
      <c r="K34" s="10">
        <f>VDGDI!K34+SADM!K34+SINF!K34</f>
        <v>0</v>
      </c>
      <c r="L34" s="10">
        <f>VDGDI!L34+SADM!L34+SINF!L34</f>
        <v>0</v>
      </c>
      <c r="M34" s="10">
        <f>VDGDI!M34+SADM!M34+SINF!M34</f>
        <v>0</v>
      </c>
      <c r="N34" s="10">
        <f>VDGDI!N34+SADM!N34+SINF!N34</f>
        <v>0</v>
      </c>
      <c r="O34" s="37">
        <f t="shared" si="6"/>
        <v>3391</v>
      </c>
      <c r="P34" s="10">
        <f>VDGDI!P34+SADM!P34+SINF!P34</f>
        <v>0</v>
      </c>
      <c r="Q34" s="26"/>
      <c r="R34" s="17"/>
      <c r="T34" s="13"/>
    </row>
    <row r="35" spans="1:20" ht="12.4" customHeight="1" x14ac:dyDescent="0.2">
      <c r="A35" s="18"/>
      <c r="B35" s="105" t="s">
        <v>120</v>
      </c>
      <c r="C35" s="10">
        <f>VDGDI!C35+SADM!C35+SINF!C35</f>
        <v>0</v>
      </c>
      <c r="D35" s="10">
        <f>VDGDI!D35+SADM!D35+SINF!D35</f>
        <v>0</v>
      </c>
      <c r="E35" s="10">
        <f>VDGDI!E35+SADM!E35+SINF!E35</f>
        <v>0</v>
      </c>
      <c r="F35" s="10">
        <f>VDGDI!F35+SADM!F35+SINF!F35</f>
        <v>0</v>
      </c>
      <c r="G35" s="10">
        <f>VDGDI!G35+SADM!G35+SINF!G35</f>
        <v>0</v>
      </c>
      <c r="H35" s="10">
        <f>VDGDI!H35+SADM!H35+SINF!H35</f>
        <v>0</v>
      </c>
      <c r="I35" s="10">
        <f>VDGDI!I35+SADM!I35+SINF!I35</f>
        <v>0</v>
      </c>
      <c r="J35" s="10">
        <f>VDGDI!J35+SADM!J35+SINF!J35</f>
        <v>0</v>
      </c>
      <c r="K35" s="10">
        <f>VDGDI!K35+SADM!K35+SINF!K35</f>
        <v>0</v>
      </c>
      <c r="L35" s="10">
        <f>VDGDI!L35+SADM!L35+SINF!L35</f>
        <v>0</v>
      </c>
      <c r="M35" s="10">
        <f>VDGDI!M35+SADM!M35+SINF!M35</f>
        <v>0</v>
      </c>
      <c r="N35" s="10">
        <f>VDGDI!N35+SADM!N35+SINF!N35</f>
        <v>0</v>
      </c>
      <c r="O35" s="37">
        <f>SUM(C35:N35)</f>
        <v>0</v>
      </c>
      <c r="P35" s="10">
        <f>VDGDI!P35+SADM!P35+SINF!P35</f>
        <v>0</v>
      </c>
      <c r="Q35" s="26"/>
      <c r="R35" s="17"/>
    </row>
    <row r="36" spans="1:20" ht="12.4" customHeight="1" x14ac:dyDescent="0.2">
      <c r="A36" s="18"/>
      <c r="B36" s="105" t="s">
        <v>37</v>
      </c>
      <c r="C36" s="10">
        <f>VDGDI!C36+SADM!C36+SINF!C36</f>
        <v>0</v>
      </c>
      <c r="D36" s="10">
        <f>VDGDI!D36+SADM!D36+SINF!D36</f>
        <v>0</v>
      </c>
      <c r="E36" s="10">
        <f>VDGDI!E36+SADM!E36+SINF!E36</f>
        <v>0</v>
      </c>
      <c r="F36" s="10">
        <f>VDGDI!F36+SADM!F36+SINF!F36</f>
        <v>0</v>
      </c>
      <c r="G36" s="10">
        <f>VDGDI!G36+SADM!G36+SINF!G36</f>
        <v>0</v>
      </c>
      <c r="H36" s="10">
        <f>VDGDI!H36+SADM!H36+SINF!H36</f>
        <v>0</v>
      </c>
      <c r="I36" s="10">
        <f>VDGDI!I36+SADM!I36+SINF!I36</f>
        <v>0</v>
      </c>
      <c r="J36" s="10">
        <f>VDGDI!J36+SADM!J36+SINF!J36</f>
        <v>0</v>
      </c>
      <c r="K36" s="10">
        <f>VDGDI!K36+SADM!K36+SINF!K36</f>
        <v>0</v>
      </c>
      <c r="L36" s="10">
        <f>VDGDI!L36+SADM!L36+SINF!L36</f>
        <v>0</v>
      </c>
      <c r="M36" s="10">
        <f>VDGDI!M36+SADM!M36+SINF!M36</f>
        <v>0</v>
      </c>
      <c r="N36" s="10">
        <f>VDGDI!N36+SADM!N36+SINF!N36</f>
        <v>0</v>
      </c>
      <c r="O36" s="37">
        <f>SUM(C36:N36)</f>
        <v>0</v>
      </c>
      <c r="P36" s="10">
        <f>VDGDI!P36+SADM!P36+SINF!P36</f>
        <v>0</v>
      </c>
      <c r="Q36" s="26"/>
      <c r="R36" s="17"/>
    </row>
    <row r="37" spans="1:20" ht="12.4" customHeight="1" x14ac:dyDescent="0.2">
      <c r="A37" s="18"/>
      <c r="B37" s="6" t="s">
        <v>30</v>
      </c>
      <c r="C37" s="10">
        <f>VDGDI!C37+SADM!C37+SINF!C37</f>
        <v>0</v>
      </c>
      <c r="D37" s="10">
        <f>VDGDI!D37+SADM!D37+SINF!D37</f>
        <v>0</v>
      </c>
      <c r="E37" s="10">
        <f>VDGDI!E37+SADM!E37+SINF!E37</f>
        <v>0</v>
      </c>
      <c r="F37" s="10">
        <f>VDGDI!F37+SADM!F37+SINF!F37</f>
        <v>0</v>
      </c>
      <c r="G37" s="10">
        <f>VDGDI!G37+SADM!G37+SINF!G37</f>
        <v>0</v>
      </c>
      <c r="H37" s="10">
        <f>VDGDI!H37+SADM!H37+SINF!H37</f>
        <v>0</v>
      </c>
      <c r="I37" s="10">
        <f>VDGDI!I37+SADM!I37+SINF!I37</f>
        <v>0</v>
      </c>
      <c r="J37" s="10">
        <f>VDGDI!J37+SADM!J37+SINF!J37</f>
        <v>0</v>
      </c>
      <c r="K37" s="10">
        <f>VDGDI!K37+SADM!K37+SINF!K37</f>
        <v>0</v>
      </c>
      <c r="L37" s="10">
        <f>VDGDI!L37+SADM!L37+SINF!L37</f>
        <v>0</v>
      </c>
      <c r="M37" s="10">
        <f>VDGDI!M37+SADM!M37+SINF!M37</f>
        <v>0</v>
      </c>
      <c r="N37" s="10">
        <f>VDGDI!N37+SADM!N37+SINF!N37</f>
        <v>0</v>
      </c>
      <c r="O37" s="37">
        <f>SUM(C37:N37)</f>
        <v>0</v>
      </c>
      <c r="P37" s="10">
        <f>VDGDI!P37+SADM!P37+SINF!P37</f>
        <v>0</v>
      </c>
      <c r="Q37" s="26"/>
      <c r="R37" s="17"/>
    </row>
    <row r="38" spans="1:20" ht="12.4" customHeight="1" x14ac:dyDescent="0.2">
      <c r="A38" s="18"/>
      <c r="B38" s="6" t="s">
        <v>46</v>
      </c>
      <c r="C38" s="10">
        <f>VDGDI!C38+SADM!C38+SINF!C38</f>
        <v>0</v>
      </c>
      <c r="D38" s="10">
        <f>VDGDI!D38+SADM!D38+SINF!D38</f>
        <v>0</v>
      </c>
      <c r="E38" s="10">
        <f>VDGDI!E38+SADM!E38+SINF!E38</f>
        <v>0</v>
      </c>
      <c r="F38" s="10">
        <f>VDGDI!F38+SADM!F38+SINF!F38</f>
        <v>0</v>
      </c>
      <c r="G38" s="10">
        <f>VDGDI!G38+SADM!G38+SINF!G38</f>
        <v>0</v>
      </c>
      <c r="H38" s="10">
        <f>VDGDI!H38+SADM!H38+SINF!H38</f>
        <v>0</v>
      </c>
      <c r="I38" s="10">
        <f>VDGDI!I38+SADM!I38+SINF!I38</f>
        <v>0</v>
      </c>
      <c r="J38" s="10">
        <f>VDGDI!J38+SADM!J38+SINF!J38</f>
        <v>0</v>
      </c>
      <c r="K38" s="10">
        <f>VDGDI!K38+SADM!K38+SINF!K38</f>
        <v>0</v>
      </c>
      <c r="L38" s="10">
        <f>VDGDI!L38+SADM!L38+SINF!L38</f>
        <v>0</v>
      </c>
      <c r="M38" s="10">
        <f>VDGDI!M38+SADM!M38+SINF!M38</f>
        <v>0</v>
      </c>
      <c r="N38" s="10">
        <f>VDGDI!N38+SADM!N38+SINF!N38</f>
        <v>0</v>
      </c>
      <c r="O38" s="37">
        <f>SUM(C38:N38)</f>
        <v>0</v>
      </c>
      <c r="P38" s="10">
        <f>VDGDI!P38+SADM!P38+SINF!P38</f>
        <v>0</v>
      </c>
      <c r="Q38" s="26"/>
      <c r="R38" s="17"/>
    </row>
    <row r="39" spans="1:20" ht="12.4" customHeight="1" x14ac:dyDescent="0.2">
      <c r="A39" s="18"/>
      <c r="B39" s="6" t="s">
        <v>47</v>
      </c>
      <c r="C39" s="10">
        <f>VDGDI!C39+SADM!C39+SINF!C39</f>
        <v>0</v>
      </c>
      <c r="D39" s="10">
        <f>VDGDI!D39+SADM!D39+SINF!D39</f>
        <v>0</v>
      </c>
      <c r="E39" s="10">
        <f>VDGDI!E39+SADM!E39+SINF!E39</f>
        <v>0</v>
      </c>
      <c r="F39" s="10">
        <f>VDGDI!F39+SADM!F39+SINF!F39</f>
        <v>0</v>
      </c>
      <c r="G39" s="10">
        <f>VDGDI!G39+SADM!G39+SINF!G39</f>
        <v>0</v>
      </c>
      <c r="H39" s="10">
        <f>VDGDI!H39+SADM!H39+SINF!H39</f>
        <v>0</v>
      </c>
      <c r="I39" s="10">
        <f>VDGDI!I39+SADM!I39+SINF!I39</f>
        <v>0</v>
      </c>
      <c r="J39" s="10">
        <f>VDGDI!J39+SADM!J39+SINF!J39</f>
        <v>0</v>
      </c>
      <c r="K39" s="10">
        <f>VDGDI!K39+SADM!K39+SINF!K39</f>
        <v>0</v>
      </c>
      <c r="L39" s="10">
        <f>VDGDI!L39+SADM!L39+SINF!L39</f>
        <v>0</v>
      </c>
      <c r="M39" s="10">
        <f>VDGDI!M39+SADM!M39+SINF!M39</f>
        <v>0</v>
      </c>
      <c r="N39" s="10">
        <f>VDGDI!N39+SADM!N39+SINF!N39</f>
        <v>0</v>
      </c>
      <c r="O39" s="37">
        <f>SUM(C39:N39)</f>
        <v>0</v>
      </c>
      <c r="P39" s="10">
        <f>VDGDI!P39+SADM!P39+SINF!P39</f>
        <v>0</v>
      </c>
      <c r="Q39" s="26"/>
      <c r="R39" s="17"/>
    </row>
    <row r="40" spans="1:20" ht="12.4" customHeight="1" x14ac:dyDescent="0.2">
      <c r="A40" s="18"/>
      <c r="B40" s="6" t="s">
        <v>45</v>
      </c>
      <c r="C40" s="10">
        <f>VDGDI!C40+SADM!C40+SINF!C40</f>
        <v>0</v>
      </c>
      <c r="D40" s="10">
        <f>VDGDI!D40+SADM!D40+SINF!D40</f>
        <v>0</v>
      </c>
      <c r="E40" s="10">
        <f>VDGDI!E40+SADM!E40+SINF!E40</f>
        <v>0</v>
      </c>
      <c r="F40" s="10">
        <f>VDGDI!F40+SADM!F40+SINF!F40</f>
        <v>0</v>
      </c>
      <c r="G40" s="10">
        <f>VDGDI!G40+SADM!G40+SINF!G40</f>
        <v>0</v>
      </c>
      <c r="H40" s="10">
        <f>VDGDI!H40+SADM!H40+SINF!H40</f>
        <v>0</v>
      </c>
      <c r="I40" s="10">
        <f>VDGDI!I40+SADM!I40+SINF!I40</f>
        <v>0</v>
      </c>
      <c r="J40" s="10">
        <f>VDGDI!J40+SADM!J40+SINF!J40</f>
        <v>0</v>
      </c>
      <c r="K40" s="10">
        <f>VDGDI!K40+SADM!K40+SINF!K40</f>
        <v>0</v>
      </c>
      <c r="L40" s="10">
        <f>VDGDI!L40+SADM!L40+SINF!L40</f>
        <v>0</v>
      </c>
      <c r="M40" s="10">
        <f>VDGDI!M40+SADM!M40+SINF!M40</f>
        <v>0</v>
      </c>
      <c r="N40" s="10">
        <f>VDGDI!N40+SADM!N40+SINF!N40</f>
        <v>0</v>
      </c>
      <c r="O40" s="37">
        <f t="shared" ref="O40:O46" si="7">SUM(C40:N40)</f>
        <v>0</v>
      </c>
      <c r="P40" s="10">
        <f>VDGDI!P40+SADM!P40+SINF!P40</f>
        <v>0</v>
      </c>
      <c r="Q40" s="26"/>
      <c r="R40" s="17"/>
    </row>
    <row r="41" spans="1:20" ht="12.4" customHeight="1" x14ac:dyDescent="0.2">
      <c r="A41" s="172"/>
      <c r="B41" s="6" t="s">
        <v>44</v>
      </c>
      <c r="C41" s="10">
        <f>VDGDI!C41+SADM!C41+SINF!C41</f>
        <v>0</v>
      </c>
      <c r="D41" s="10">
        <f>VDGDI!D41+SADM!D41+SINF!D41</f>
        <v>0</v>
      </c>
      <c r="E41" s="10">
        <f>VDGDI!E41+SADM!E41+SINF!E41</f>
        <v>0</v>
      </c>
      <c r="F41" s="10">
        <f>VDGDI!F41+SADM!F41+SINF!F41</f>
        <v>0</v>
      </c>
      <c r="G41" s="10">
        <f>VDGDI!G41+SADM!G41+SINF!G41</f>
        <v>0</v>
      </c>
      <c r="H41" s="10">
        <f>VDGDI!H41+SADM!H41+SINF!H41</f>
        <v>0</v>
      </c>
      <c r="I41" s="10">
        <f>VDGDI!I41+SADM!I41+SINF!I41</f>
        <v>0</v>
      </c>
      <c r="J41" s="10">
        <f>VDGDI!J41+SADM!J41+SINF!J41</f>
        <v>0</v>
      </c>
      <c r="K41" s="10">
        <f>VDGDI!K41+SADM!K41+SINF!K41</f>
        <v>0</v>
      </c>
      <c r="L41" s="10">
        <f>VDGDI!L41+SADM!L41+SINF!L41</f>
        <v>0</v>
      </c>
      <c r="M41" s="10">
        <f>VDGDI!M41+SADM!M41+SINF!M41</f>
        <v>0</v>
      </c>
      <c r="N41" s="10">
        <f>VDGDI!N41+SADM!N41+SINF!N41</f>
        <v>0</v>
      </c>
      <c r="O41" s="37">
        <f t="shared" si="7"/>
        <v>0</v>
      </c>
      <c r="P41" s="10">
        <f>VDGDI!P41+SADM!P41+SINF!P41</f>
        <v>0</v>
      </c>
      <c r="Q41" s="26"/>
      <c r="R41" s="17"/>
    </row>
    <row r="42" spans="1:20" ht="12.4" customHeight="1" x14ac:dyDescent="0.2">
      <c r="A42" s="18"/>
      <c r="B42" s="6" t="s">
        <v>127</v>
      </c>
      <c r="C42" s="10">
        <f>VDGDI!C42+SADM!C42+SINF!C42</f>
        <v>0</v>
      </c>
      <c r="D42" s="10">
        <f>VDGDI!D42+SADM!D42+SINF!D42</f>
        <v>0</v>
      </c>
      <c r="E42" s="10">
        <f>VDGDI!E42+SADM!E42+SINF!E42</f>
        <v>0</v>
      </c>
      <c r="F42" s="10">
        <f>VDGDI!F42+SADM!F42+SINF!F42</f>
        <v>0</v>
      </c>
      <c r="G42" s="10">
        <f>VDGDI!G42+SADM!G42+SINF!G42</f>
        <v>0</v>
      </c>
      <c r="H42" s="10">
        <f>VDGDI!H42+SADM!H42+SINF!H42</f>
        <v>0</v>
      </c>
      <c r="I42" s="10">
        <f>VDGDI!I42+SADM!I42+SINF!I42</f>
        <v>0</v>
      </c>
      <c r="J42" s="10">
        <f>VDGDI!J42+SADM!J42+SINF!J42</f>
        <v>0</v>
      </c>
      <c r="K42" s="10">
        <f>VDGDI!K42+SADM!K42+SINF!K42</f>
        <v>0</v>
      </c>
      <c r="L42" s="10">
        <f>VDGDI!L42+SADM!L42+SINF!L42</f>
        <v>0</v>
      </c>
      <c r="M42" s="10">
        <f>VDGDI!M42+SADM!M42+SINF!M42</f>
        <v>0</v>
      </c>
      <c r="N42" s="10">
        <f>VDGDI!N42+SADM!N42+SINF!N42</f>
        <v>0</v>
      </c>
      <c r="O42" s="37">
        <f t="shared" si="7"/>
        <v>0</v>
      </c>
      <c r="P42" s="10">
        <f>VDGDI!P42+SADM!P42+SINF!P42</f>
        <v>0</v>
      </c>
      <c r="Q42" s="26"/>
      <c r="R42" s="17"/>
    </row>
    <row r="43" spans="1:20" ht="12.4" customHeight="1" x14ac:dyDescent="0.2">
      <c r="A43" s="18"/>
      <c r="B43" s="6" t="s">
        <v>142</v>
      </c>
      <c r="C43" s="10">
        <f>VDGDI!C43+SADM!C43+SINF!C43</f>
        <v>0</v>
      </c>
      <c r="D43" s="10">
        <f>VDGDI!D43+SADM!D43+SINF!D43</f>
        <v>0</v>
      </c>
      <c r="E43" s="10">
        <f>VDGDI!E43+SADM!E43+SINF!E43</f>
        <v>0</v>
      </c>
      <c r="F43" s="10">
        <f>VDGDI!F43+SADM!F43+SINF!F43</f>
        <v>0</v>
      </c>
      <c r="G43" s="10">
        <f>VDGDI!G43+SADM!G43+SINF!G43</f>
        <v>0</v>
      </c>
      <c r="H43" s="10">
        <f>VDGDI!H43+SADM!H43+SINF!H43</f>
        <v>0</v>
      </c>
      <c r="I43" s="10">
        <f>VDGDI!I43+SADM!I43+SINF!I43</f>
        <v>0</v>
      </c>
      <c r="J43" s="10">
        <f>VDGDI!J43+SADM!J43+SINF!J43</f>
        <v>0</v>
      </c>
      <c r="K43" s="10">
        <f>VDGDI!K43+SADM!K43+SINF!K43</f>
        <v>0</v>
      </c>
      <c r="L43" s="10">
        <f>VDGDI!L43+SADM!L43+SINF!L43</f>
        <v>0</v>
      </c>
      <c r="M43" s="10">
        <f>VDGDI!M43+SADM!M43+SINF!M43</f>
        <v>0</v>
      </c>
      <c r="N43" s="10">
        <f>VDGDI!N43+SADM!N43+SINF!N43</f>
        <v>0</v>
      </c>
      <c r="O43" s="37">
        <f t="shared" si="7"/>
        <v>0</v>
      </c>
      <c r="P43" s="10">
        <f>VDGDI!P43+SADM!P43+SINF!P43</f>
        <v>0</v>
      </c>
      <c r="Q43" s="26"/>
      <c r="R43" s="17"/>
    </row>
    <row r="44" spans="1:20" ht="12.4" customHeight="1" x14ac:dyDescent="0.2">
      <c r="A44" s="18"/>
      <c r="B44" s="6" t="s">
        <v>161</v>
      </c>
      <c r="C44" s="10">
        <f>VDGDI!C44+SADM!C44+SINF!C44</f>
        <v>200</v>
      </c>
      <c r="D44" s="10">
        <f>VDGDI!D44+SADM!D44+SINF!D44</f>
        <v>653.65</v>
      </c>
      <c r="E44" s="10">
        <f>VDGDI!E44+SADM!E44+SINF!E44</f>
        <v>0</v>
      </c>
      <c r="F44" s="10">
        <f>VDGDI!F44+SADM!F44+SINF!F44</f>
        <v>0</v>
      </c>
      <c r="G44" s="10">
        <f>VDGDI!G44+SADM!G44+SINF!G44</f>
        <v>0</v>
      </c>
      <c r="H44" s="10">
        <f>VDGDI!H44+SADM!H44+SINF!H44</f>
        <v>0</v>
      </c>
      <c r="I44" s="10">
        <f>VDGDI!I44+SADM!I44+SINF!I44</f>
        <v>0</v>
      </c>
      <c r="J44" s="10">
        <f>VDGDI!J44+SADM!J44+SINF!J44</f>
        <v>0</v>
      </c>
      <c r="K44" s="10">
        <f>VDGDI!K44+SADM!K44+SINF!K44</f>
        <v>0</v>
      </c>
      <c r="L44" s="10">
        <f>VDGDI!L44+SADM!L44+SINF!L44</f>
        <v>0</v>
      </c>
      <c r="M44" s="10">
        <f>VDGDI!M44+SADM!M44+SINF!M44</f>
        <v>0</v>
      </c>
      <c r="N44" s="10">
        <f>VDGDI!N44+SADM!N44+SINF!N44</f>
        <v>0</v>
      </c>
      <c r="O44" s="37">
        <f>SUM(C44:N44)</f>
        <v>853.65</v>
      </c>
      <c r="P44" s="10">
        <f>VDGDI!P44+SADM!P44+SINF!P44</f>
        <v>0</v>
      </c>
      <c r="Q44" s="26"/>
      <c r="R44" s="17"/>
    </row>
    <row r="45" spans="1:20" ht="12.4" customHeight="1" x14ac:dyDescent="0.2">
      <c r="A45" s="47"/>
      <c r="B45" s="6" t="s">
        <v>258</v>
      </c>
      <c r="C45" s="10">
        <f>VDGDI!C45+SADM!C45+SINF!C45</f>
        <v>0</v>
      </c>
      <c r="D45" s="10">
        <f>VDGDI!D45+SADM!D45+SINF!D45</f>
        <v>0</v>
      </c>
      <c r="E45" s="10">
        <f>VDGDI!E45+SADM!E45+SINF!E45</f>
        <v>0</v>
      </c>
      <c r="F45" s="10">
        <f>VDGDI!F45+SADM!F45+SINF!F45</f>
        <v>0</v>
      </c>
      <c r="G45" s="10">
        <f>VDGDI!G45+SADM!G45+SINF!G45</f>
        <v>0</v>
      </c>
      <c r="H45" s="10">
        <f>VDGDI!H45+SADM!H45+SINF!H45</f>
        <v>0</v>
      </c>
      <c r="I45" s="10">
        <f>VDGDI!I45+SADM!I45+SINF!I45</f>
        <v>0</v>
      </c>
      <c r="J45" s="10">
        <f>VDGDI!J45+SADM!J45+SINF!J45</f>
        <v>0</v>
      </c>
      <c r="K45" s="10">
        <f>VDGDI!K45+SADM!K45+SINF!K45</f>
        <v>0</v>
      </c>
      <c r="L45" s="10">
        <f>VDGDI!L45+SADM!L45+SINF!L45</f>
        <v>0</v>
      </c>
      <c r="M45" s="10">
        <f>VDGDI!M45+SADM!M45+SINF!M45</f>
        <v>0</v>
      </c>
      <c r="N45" s="10">
        <f>VDGDI!N45+SADM!N45+SINF!N45</f>
        <v>0</v>
      </c>
      <c r="O45" s="37">
        <f t="shared" si="7"/>
        <v>0</v>
      </c>
      <c r="P45" s="10">
        <f>VDGDI!P45+SADM!P45+SINF!P45</f>
        <v>0</v>
      </c>
      <c r="Q45" s="26"/>
      <c r="R45" s="17"/>
    </row>
    <row r="46" spans="1:20" ht="12.4" customHeight="1" x14ac:dyDescent="0.2">
      <c r="A46" s="18"/>
      <c r="B46" s="6" t="s">
        <v>265</v>
      </c>
      <c r="C46" s="10">
        <f>VDGDI!C46+SADM!C46+SINF!C46</f>
        <v>0</v>
      </c>
      <c r="D46" s="10">
        <f>VDGDI!D46+SADM!D46+SINF!D46</f>
        <v>0</v>
      </c>
      <c r="E46" s="10">
        <f>VDGDI!E46+SADM!E46+SINF!E46</f>
        <v>0</v>
      </c>
      <c r="F46" s="10">
        <f>VDGDI!F46+SADM!F46+SINF!F46</f>
        <v>0</v>
      </c>
      <c r="G46" s="10">
        <f>VDGDI!G46+SADM!G46+SINF!G46</f>
        <v>0</v>
      </c>
      <c r="H46" s="10">
        <f>VDGDI!H46+SADM!H46+SINF!H46</f>
        <v>0</v>
      </c>
      <c r="I46" s="10">
        <f>VDGDI!I46+SADM!I46+SINF!I46</f>
        <v>0</v>
      </c>
      <c r="J46" s="10">
        <f>VDGDI!J46+SADM!J46+SINF!J46</f>
        <v>0</v>
      </c>
      <c r="K46" s="10">
        <f>VDGDI!K46+SADM!K46+SINF!K46</f>
        <v>0</v>
      </c>
      <c r="L46" s="10">
        <f>VDGDI!L46+SADM!L46+SINF!L46</f>
        <v>0</v>
      </c>
      <c r="M46" s="10">
        <f>VDGDI!M46+SADM!M46+SINF!M46</f>
        <v>0</v>
      </c>
      <c r="N46" s="10">
        <f>VDGDI!N46+SADM!N46+SINF!N46</f>
        <v>0</v>
      </c>
      <c r="O46" s="37">
        <f t="shared" si="7"/>
        <v>0</v>
      </c>
      <c r="P46" s="10">
        <f>VDGDI!P46+SADM!P46+SINF!P46</f>
        <v>0</v>
      </c>
      <c r="Q46" s="26"/>
      <c r="R46" s="17"/>
    </row>
    <row r="47" spans="1:20" ht="12.4" customHeight="1" x14ac:dyDescent="0.2">
      <c r="A47" s="18"/>
      <c r="B47" s="6"/>
      <c r="C47" s="10">
        <f>VDGDI!C47+SADM!C47+SINF!C47</f>
        <v>0</v>
      </c>
      <c r="D47" s="10">
        <f>VDGDI!D47+SADM!D47+SINF!D47</f>
        <v>0</v>
      </c>
      <c r="E47" s="10">
        <f>VDGDI!E47+SADM!E47+SINF!E47</f>
        <v>0</v>
      </c>
      <c r="F47" s="10">
        <f>VDGDI!F47+SADM!F47+SINF!F47</f>
        <v>0</v>
      </c>
      <c r="G47" s="10">
        <f>VDGDI!G47+SADM!G47+SINF!G47</f>
        <v>0</v>
      </c>
      <c r="H47" s="10">
        <f>VDGDI!H47+SADM!H47+SINF!H47</f>
        <v>0</v>
      </c>
      <c r="I47" s="10">
        <f>VDGDI!I47+SADM!I47+SINF!I47</f>
        <v>0</v>
      </c>
      <c r="J47" s="10">
        <f>VDGDI!J47+SADM!J47+SINF!J47</f>
        <v>0</v>
      </c>
      <c r="K47" s="10">
        <f>VDGDI!K47+SADM!K47+SINF!K47</f>
        <v>0</v>
      </c>
      <c r="L47" s="10">
        <f>VDGDI!L47+SADM!L47+SINF!L47</f>
        <v>0</v>
      </c>
      <c r="M47" s="10">
        <f>VDGDI!M47+SADM!M47+SINF!M47</f>
        <v>0</v>
      </c>
      <c r="N47" s="10">
        <f>VDGDI!N47+SADM!N47+SINF!N47</f>
        <v>0</v>
      </c>
      <c r="O47" s="37">
        <f>SUM(C47:N47)</f>
        <v>0</v>
      </c>
      <c r="P47" s="10">
        <f>VDGDI!P47+SADM!P47+SINF!P47</f>
        <v>0</v>
      </c>
      <c r="Q47" s="26"/>
      <c r="R47" s="17"/>
    </row>
    <row r="48" spans="1:20" ht="12.4" customHeight="1" x14ac:dyDescent="0.2">
      <c r="A48" s="18"/>
      <c r="B48" s="6"/>
      <c r="C48" s="10">
        <f>VDGDI!C48+SADM!C48+SINF!C48</f>
        <v>0</v>
      </c>
      <c r="D48" s="10">
        <f>VDGDI!D48+SADM!D48+SINF!D48</f>
        <v>0</v>
      </c>
      <c r="E48" s="10">
        <f>VDGDI!E48+SADM!E48+SINF!E48</f>
        <v>0</v>
      </c>
      <c r="F48" s="10">
        <f>VDGDI!F48+SADM!F48+SINF!F48</f>
        <v>0</v>
      </c>
      <c r="G48" s="10">
        <f>VDGDI!G48+SADM!G48+SINF!G48</f>
        <v>0</v>
      </c>
      <c r="H48" s="10">
        <f>VDGDI!H48+SADM!H48+SINF!H48</f>
        <v>0</v>
      </c>
      <c r="I48" s="10">
        <f>VDGDI!I48+SADM!I48+SINF!I48</f>
        <v>0</v>
      </c>
      <c r="J48" s="10">
        <f>VDGDI!J48+SADM!J48+SINF!J48</f>
        <v>0</v>
      </c>
      <c r="K48" s="10">
        <f>VDGDI!K48+SADM!K48+SINF!K48</f>
        <v>0</v>
      </c>
      <c r="L48" s="10">
        <f>VDGDI!L48+SADM!L48+SINF!L48</f>
        <v>0</v>
      </c>
      <c r="M48" s="10">
        <f>VDGDI!M48+SADM!M48+SINF!M48</f>
        <v>0</v>
      </c>
      <c r="N48" s="10">
        <f>VDGDI!N48+SADM!N48+SINF!N48</f>
        <v>0</v>
      </c>
      <c r="O48" s="37">
        <f t="shared" ref="O48:O54" si="8">SUM(C48:N48)</f>
        <v>0</v>
      </c>
      <c r="P48" s="10">
        <f>VDGDI!P48+SADM!P48+SINF!P48</f>
        <v>0</v>
      </c>
      <c r="Q48" s="26"/>
      <c r="R48" s="17"/>
    </row>
    <row r="49" spans="1:18" ht="12.4" customHeight="1" x14ac:dyDescent="0.2">
      <c r="A49" s="18"/>
      <c r="B49" s="6"/>
      <c r="C49" s="10">
        <f>VDGDI!C49+SADM!C49+SINF!C49</f>
        <v>0</v>
      </c>
      <c r="D49" s="10">
        <f>VDGDI!D49+SADM!D49+SINF!D49</f>
        <v>0</v>
      </c>
      <c r="E49" s="10">
        <f>VDGDI!E49+SADM!E49+SINF!E49</f>
        <v>0</v>
      </c>
      <c r="F49" s="10">
        <f>VDGDI!F49+SADM!F49+SINF!F49</f>
        <v>0</v>
      </c>
      <c r="G49" s="10">
        <f>VDGDI!G49+SADM!G49+SINF!G49</f>
        <v>0</v>
      </c>
      <c r="H49" s="10">
        <f>VDGDI!H49+SADM!H49+SINF!H49</f>
        <v>0</v>
      </c>
      <c r="I49" s="10">
        <f>VDGDI!I49+SADM!I49+SINF!I49</f>
        <v>0</v>
      </c>
      <c r="J49" s="10">
        <f>VDGDI!J49+SADM!J49+SINF!J49</f>
        <v>0</v>
      </c>
      <c r="K49" s="10">
        <f>VDGDI!K49+SADM!K49+SINF!K49</f>
        <v>0</v>
      </c>
      <c r="L49" s="10">
        <f>VDGDI!L49+SADM!L49+SINF!L49</f>
        <v>0</v>
      </c>
      <c r="M49" s="10">
        <f>VDGDI!M49+SADM!M49+SINF!M49</f>
        <v>0</v>
      </c>
      <c r="N49" s="10">
        <f>VDGDI!N49+SADM!N49+SINF!N49</f>
        <v>0</v>
      </c>
      <c r="O49" s="37">
        <f t="shared" si="8"/>
        <v>0</v>
      </c>
      <c r="P49" s="10">
        <f>VDGDI!P49+SADM!P49+SINF!P49</f>
        <v>0</v>
      </c>
      <c r="Q49" s="26"/>
      <c r="R49" s="17"/>
    </row>
    <row r="50" spans="1:18" ht="12.4" customHeight="1" x14ac:dyDescent="0.2">
      <c r="A50" s="18"/>
      <c r="B50" s="6"/>
      <c r="C50" s="10">
        <f>VDGDI!C50+SADM!C50+SINF!C50</f>
        <v>0</v>
      </c>
      <c r="D50" s="10">
        <f>VDGDI!D50+SADM!D50+SINF!D50</f>
        <v>0</v>
      </c>
      <c r="E50" s="10">
        <f>VDGDI!E50+SADM!E50+SINF!E50</f>
        <v>0</v>
      </c>
      <c r="F50" s="10">
        <f>VDGDI!F50+SADM!F50+SINF!F50</f>
        <v>0</v>
      </c>
      <c r="G50" s="10">
        <f>VDGDI!G50+SADM!G50+SINF!G50</f>
        <v>0</v>
      </c>
      <c r="H50" s="10">
        <f>VDGDI!H50+SADM!H50+SINF!H50</f>
        <v>0</v>
      </c>
      <c r="I50" s="10">
        <f>VDGDI!I50+SADM!I50+SINF!I50</f>
        <v>0</v>
      </c>
      <c r="J50" s="10">
        <f>VDGDI!J50+SADM!J50+SINF!J50</f>
        <v>0</v>
      </c>
      <c r="K50" s="10">
        <f>VDGDI!K50+SADM!K50+SINF!K50</f>
        <v>0</v>
      </c>
      <c r="L50" s="10">
        <f>VDGDI!L50+SADM!L50+SINF!L50</f>
        <v>0</v>
      </c>
      <c r="M50" s="10">
        <f>VDGDI!M50+SADM!M50+SINF!M50</f>
        <v>0</v>
      </c>
      <c r="N50" s="10">
        <f>VDGDI!N50+SADM!N50+SINF!N50</f>
        <v>0</v>
      </c>
      <c r="O50" s="37">
        <f t="shared" si="8"/>
        <v>0</v>
      </c>
      <c r="P50" s="10">
        <f>VDGDI!P50+SADM!P50+SINF!P50</f>
        <v>0</v>
      </c>
      <c r="Q50" s="26"/>
      <c r="R50" s="17"/>
    </row>
    <row r="51" spans="1:18" ht="12.4" customHeight="1" x14ac:dyDescent="0.2">
      <c r="A51" s="18"/>
      <c r="B51" s="6"/>
      <c r="C51" s="10">
        <f>VDGDI!C51+SADM!C51+SINF!C51</f>
        <v>0</v>
      </c>
      <c r="D51" s="10">
        <f>VDGDI!D51+SADM!D51+SINF!D51</f>
        <v>0</v>
      </c>
      <c r="E51" s="10">
        <f>VDGDI!E51+SADM!E51+SINF!E51</f>
        <v>0</v>
      </c>
      <c r="F51" s="10">
        <f>VDGDI!F51+SADM!F51+SINF!F51</f>
        <v>0</v>
      </c>
      <c r="G51" s="10">
        <f>VDGDI!G51+SADM!G51+SINF!G51</f>
        <v>0</v>
      </c>
      <c r="H51" s="10">
        <f>VDGDI!H51+SADM!H51+SINF!H51</f>
        <v>0</v>
      </c>
      <c r="I51" s="10">
        <f>VDGDI!I51+SADM!I51+SINF!I51</f>
        <v>0</v>
      </c>
      <c r="J51" s="10">
        <f>VDGDI!J51+SADM!J51+SINF!J51</f>
        <v>0</v>
      </c>
      <c r="K51" s="10">
        <f>VDGDI!K51+SADM!K51+SINF!K51</f>
        <v>0</v>
      </c>
      <c r="L51" s="10">
        <f>VDGDI!L51+SADM!L51+SINF!L51</f>
        <v>0</v>
      </c>
      <c r="M51" s="10">
        <f>VDGDI!M51+SADM!M51+SINF!M51</f>
        <v>0</v>
      </c>
      <c r="N51" s="10">
        <f>VDGDI!N51+SADM!N51+SINF!N51</f>
        <v>0</v>
      </c>
      <c r="O51" s="37">
        <f t="shared" si="8"/>
        <v>0</v>
      </c>
      <c r="P51" s="10">
        <f>VDGDI!P51+SADM!P51+SINF!P51</f>
        <v>0</v>
      </c>
      <c r="Q51" s="26"/>
      <c r="R51" s="17"/>
    </row>
    <row r="52" spans="1:18" ht="12.4" customHeight="1" x14ac:dyDescent="0.2">
      <c r="A52" s="18"/>
      <c r="B52" s="6"/>
      <c r="C52" s="10">
        <f>VDGDI!C52+SADM!C52+SINF!C52</f>
        <v>0</v>
      </c>
      <c r="D52" s="10">
        <f>VDGDI!D52+SADM!D52+SINF!D52</f>
        <v>0</v>
      </c>
      <c r="E52" s="10">
        <f>VDGDI!E52+SADM!E52+SINF!E52</f>
        <v>0</v>
      </c>
      <c r="F52" s="10">
        <f>VDGDI!F52+SADM!F52+SINF!F52</f>
        <v>0</v>
      </c>
      <c r="G52" s="10">
        <f>VDGDI!G52+SADM!G52+SINF!G52</f>
        <v>0</v>
      </c>
      <c r="H52" s="10">
        <f>VDGDI!H52+SADM!H52+SINF!H52</f>
        <v>0</v>
      </c>
      <c r="I52" s="10">
        <f>VDGDI!I52+SADM!I52+SINF!I52</f>
        <v>0</v>
      </c>
      <c r="J52" s="10">
        <f>VDGDI!J52+SADM!J52+SINF!J52</f>
        <v>0</v>
      </c>
      <c r="K52" s="10">
        <f>VDGDI!K52+SADM!K52+SINF!K52</f>
        <v>0</v>
      </c>
      <c r="L52" s="10">
        <f>VDGDI!L52+SADM!L52+SINF!L52</f>
        <v>0</v>
      </c>
      <c r="M52" s="10">
        <f>VDGDI!M52+SADM!M52+SINF!M52</f>
        <v>0</v>
      </c>
      <c r="N52" s="10">
        <f>VDGDI!N52+SADM!N52+SINF!N52</f>
        <v>0</v>
      </c>
      <c r="O52" s="37">
        <f t="shared" si="8"/>
        <v>0</v>
      </c>
      <c r="P52" s="10">
        <f>VDGDI!P52+SADM!P52+SINF!P52</f>
        <v>0</v>
      </c>
      <c r="Q52" s="26"/>
      <c r="R52" s="17"/>
    </row>
    <row r="53" spans="1:18" ht="12.4" customHeight="1" x14ac:dyDescent="0.2">
      <c r="A53" s="18"/>
      <c r="B53" s="6"/>
      <c r="C53" s="10">
        <f>VDGDI!C53+SADM!C53+SINF!C53</f>
        <v>0</v>
      </c>
      <c r="D53" s="10">
        <f>VDGDI!D53+SADM!D53+SINF!D53</f>
        <v>0</v>
      </c>
      <c r="E53" s="10">
        <f>VDGDI!E53+SADM!E53+SINF!E53</f>
        <v>0</v>
      </c>
      <c r="F53" s="10">
        <f>VDGDI!F53+SADM!F53+SINF!F53</f>
        <v>0</v>
      </c>
      <c r="G53" s="10">
        <f>VDGDI!G53+SADM!G53+SINF!G53</f>
        <v>0</v>
      </c>
      <c r="H53" s="10">
        <f>VDGDI!H53+SADM!H53+SINF!H53</f>
        <v>0</v>
      </c>
      <c r="I53" s="10">
        <f>VDGDI!I53+SADM!I53+SINF!I53</f>
        <v>0</v>
      </c>
      <c r="J53" s="10">
        <f>VDGDI!J53+SADM!J53+SINF!J53</f>
        <v>0</v>
      </c>
      <c r="K53" s="10">
        <f>VDGDI!K53+SADM!K53+SINF!K53</f>
        <v>0</v>
      </c>
      <c r="L53" s="10">
        <f>VDGDI!L53+SADM!L53+SINF!L53</f>
        <v>0</v>
      </c>
      <c r="M53" s="10">
        <f>VDGDI!M53+SADM!M53+SINF!M53</f>
        <v>0</v>
      </c>
      <c r="N53" s="10">
        <f>VDGDI!N53+SADM!N53+SINF!N53</f>
        <v>0</v>
      </c>
      <c r="O53" s="37">
        <f t="shared" si="8"/>
        <v>0</v>
      </c>
      <c r="P53" s="10">
        <f>VDGDI!P53+SADM!P53+SINF!P53</f>
        <v>0</v>
      </c>
      <c r="Q53" s="26"/>
      <c r="R53" s="17"/>
    </row>
    <row r="54" spans="1:18" ht="12.4" customHeight="1" x14ac:dyDescent="0.2">
      <c r="A54" s="18"/>
      <c r="B54" s="6"/>
      <c r="C54" s="10">
        <f>VDGDI!C54+SADM!C54+SINF!C54</f>
        <v>0</v>
      </c>
      <c r="D54" s="10">
        <f>VDGDI!D54+SADM!D54+SINF!D54</f>
        <v>0</v>
      </c>
      <c r="E54" s="10">
        <f>VDGDI!E54+SADM!E54+SINF!E54</f>
        <v>0</v>
      </c>
      <c r="F54" s="10">
        <f>VDGDI!F54+SADM!F54+SINF!F54</f>
        <v>0</v>
      </c>
      <c r="G54" s="10">
        <f>VDGDI!G54+SADM!G54+SINF!G54</f>
        <v>0</v>
      </c>
      <c r="H54" s="10">
        <f>VDGDI!H54+SADM!H54+SINF!H54</f>
        <v>0</v>
      </c>
      <c r="I54" s="10">
        <f>VDGDI!I54+SADM!I54+SINF!I54</f>
        <v>0</v>
      </c>
      <c r="J54" s="10">
        <f>VDGDI!J54+SADM!J54+SINF!J54</f>
        <v>0</v>
      </c>
      <c r="K54" s="10">
        <f>VDGDI!K54+SADM!K54+SINF!K54</f>
        <v>0</v>
      </c>
      <c r="L54" s="10">
        <f>VDGDI!L54+SADM!L54+SINF!L54</f>
        <v>0</v>
      </c>
      <c r="M54" s="10">
        <f>VDGDI!M54+SADM!M54+SINF!M54</f>
        <v>0</v>
      </c>
      <c r="N54" s="10">
        <f>VDGDI!N54+SADM!N54+SINF!N54</f>
        <v>0</v>
      </c>
      <c r="O54" s="37">
        <f t="shared" si="8"/>
        <v>0</v>
      </c>
      <c r="P54" s="10">
        <f>VDGDI!P54+SADM!P54+SINF!P54</f>
        <v>0</v>
      </c>
      <c r="Q54" s="26"/>
      <c r="R54" s="17"/>
    </row>
    <row r="55" spans="1:18" ht="15" customHeight="1" x14ac:dyDescent="0.2">
      <c r="A55" s="576">
        <v>40</v>
      </c>
      <c r="B55" s="128" t="s">
        <v>263</v>
      </c>
      <c r="C55" s="9">
        <f>SUM(C56:C58)</f>
        <v>13717.52</v>
      </c>
      <c r="D55" s="9">
        <f t="shared" ref="D55:N55" si="9">SUM(D56:D58)</f>
        <v>37463.22</v>
      </c>
      <c r="E55" s="9">
        <f t="shared" si="9"/>
        <v>0</v>
      </c>
      <c r="F55" s="9">
        <f t="shared" si="9"/>
        <v>0</v>
      </c>
      <c r="G55" s="9">
        <f t="shared" si="9"/>
        <v>0</v>
      </c>
      <c r="H55" s="9">
        <f t="shared" si="9"/>
        <v>0</v>
      </c>
      <c r="I55" s="9">
        <f t="shared" si="9"/>
        <v>0</v>
      </c>
      <c r="J55" s="9">
        <f t="shared" si="9"/>
        <v>0</v>
      </c>
      <c r="K55" s="9">
        <f t="shared" si="9"/>
        <v>0</v>
      </c>
      <c r="L55" s="9">
        <f t="shared" si="9"/>
        <v>0</v>
      </c>
      <c r="M55" s="9">
        <f t="shared" si="9"/>
        <v>0</v>
      </c>
      <c r="N55" s="9">
        <f t="shared" si="9"/>
        <v>0</v>
      </c>
      <c r="O55" s="8">
        <f>SUM(O56:O58)</f>
        <v>51180.740000000005</v>
      </c>
      <c r="P55" s="30">
        <f>SUM(P56:P58)</f>
        <v>0</v>
      </c>
      <c r="Q55" s="42"/>
      <c r="R55" s="17"/>
    </row>
    <row r="56" spans="1:18" ht="12.4" customHeight="1" x14ac:dyDescent="0.2">
      <c r="A56" s="134"/>
      <c r="B56" s="709" t="s">
        <v>226</v>
      </c>
      <c r="C56" s="32">
        <f>VDGDI!C56+SADM!C56+SINF!C56</f>
        <v>13717.52</v>
      </c>
      <c r="D56" s="9">
        <f>VDGDI!D56+SADM!D56+SINF!D56</f>
        <v>37463.22</v>
      </c>
      <c r="E56" s="705">
        <f>VDGDI!E56+SADM!E56+SINF!E56</f>
        <v>0</v>
      </c>
      <c r="F56" s="9">
        <f>VDGDI!F56+SADM!F56+SINF!F56</f>
        <v>0</v>
      </c>
      <c r="G56" s="705">
        <f>VDGDI!G56+SADM!G56+SINF!G56</f>
        <v>0</v>
      </c>
      <c r="H56" s="9">
        <f>VDGDI!H56+SADM!H56+SINF!H56</f>
        <v>0</v>
      </c>
      <c r="I56" s="705">
        <f>VDGDI!I56+SADM!I56+SINF!I56</f>
        <v>0</v>
      </c>
      <c r="J56" s="9">
        <f>VDGDI!J56+SADM!J56+SINF!J56</f>
        <v>0</v>
      </c>
      <c r="K56" s="705">
        <f>VDGDI!K56+SADM!K56+SINF!K56</f>
        <v>0</v>
      </c>
      <c r="L56" s="9">
        <f>VDGDI!L56+SADM!L56+SINF!L56</f>
        <v>0</v>
      </c>
      <c r="M56" s="705">
        <f>VDGDI!M56+SADM!M56+SINF!M56</f>
        <v>0</v>
      </c>
      <c r="N56" s="9">
        <f>VDGDI!N56+SADM!N56+SINF!N56</f>
        <v>0</v>
      </c>
      <c r="O56" s="618">
        <f>C56+D56+E56+F56+G56+H56+I56+J56+K56+L56+M56+N56</f>
        <v>51180.740000000005</v>
      </c>
      <c r="P56" s="618">
        <f>VDGDI!P56+SADM!P56+SINF!P56</f>
        <v>0</v>
      </c>
      <c r="Q56" s="43"/>
    </row>
    <row r="57" spans="1:18" ht="12.4" customHeight="1" x14ac:dyDescent="0.2">
      <c r="A57" s="134"/>
      <c r="B57" s="709" t="s">
        <v>143</v>
      </c>
      <c r="C57" s="10">
        <f>VDGDI!C57+SADM!C57+SINF!C57</f>
        <v>0</v>
      </c>
      <c r="D57" s="10">
        <f>VDGDI!D57+SADM!D57+SINF!D57</f>
        <v>0</v>
      </c>
      <c r="E57" s="10">
        <f>VDGDI!E57+SADM!E57+SINF!E57</f>
        <v>0</v>
      </c>
      <c r="F57" s="10">
        <f>VDGDI!F57+SADM!F57+SINF!F57</f>
        <v>0</v>
      </c>
      <c r="G57" s="10">
        <f>VDGDI!G57+SADM!G57+SINF!G57</f>
        <v>0</v>
      </c>
      <c r="H57" s="10">
        <f>VDGDI!H57+SADM!H57+SINF!H57</f>
        <v>0</v>
      </c>
      <c r="I57" s="10">
        <f>VDGDI!I57+SADM!I57+SINF!I57</f>
        <v>0</v>
      </c>
      <c r="J57" s="10">
        <f>VDGDI!J57+SADM!J57+SINF!J57</f>
        <v>0</v>
      </c>
      <c r="K57" s="10">
        <f>VDGDI!K57+SADM!K57+SINF!K57</f>
        <v>0</v>
      </c>
      <c r="L57" s="10">
        <f>VDGDI!L57+SADM!L57+SINF!L57</f>
        <v>0</v>
      </c>
      <c r="M57" s="10">
        <f>VDGDI!M57+SADM!M57+SINF!M57</f>
        <v>0</v>
      </c>
      <c r="N57" s="10">
        <f>VDGDI!N57+SADM!N57+SINF!N57</f>
        <v>0</v>
      </c>
      <c r="O57" s="10">
        <f>C57+D57+E57+F57+G57+H57+I57+J57+K57+L57+M57+N57</f>
        <v>0</v>
      </c>
      <c r="P57" s="10">
        <f>VDGDI!P57+SADM!P57+SINF!P57</f>
        <v>0</v>
      </c>
      <c r="Q57" s="26"/>
    </row>
    <row r="58" spans="1:18" ht="12.4" customHeight="1" x14ac:dyDescent="0.2">
      <c r="A58" s="133"/>
      <c r="B58" s="5" t="s">
        <v>312</v>
      </c>
      <c r="C58" s="39">
        <f>VDGDI!C58+SADM!C58+SINF!C58</f>
        <v>0</v>
      </c>
      <c r="D58" s="40">
        <f>VDGDI!D58+SADM!D58+SINF!D58</f>
        <v>0</v>
      </c>
      <c r="E58" s="706">
        <f>VDGDI!E58+SADM!E58+SINF!E58</f>
        <v>0</v>
      </c>
      <c r="F58" s="40">
        <f>VDGDI!F58+SADM!F58+SINF!F58</f>
        <v>0</v>
      </c>
      <c r="G58" s="706">
        <f>VDGDI!G58+SADM!G58+SINF!G58</f>
        <v>0</v>
      </c>
      <c r="H58" s="40">
        <f>VDGDI!H58+SADM!H58+SINF!H58</f>
        <v>0</v>
      </c>
      <c r="I58" s="706">
        <f>VDGDI!I58+SADM!I58+SINF!I58</f>
        <v>0</v>
      </c>
      <c r="J58" s="40">
        <f>VDGDI!J58+SADM!J58+SINF!J58</f>
        <v>0</v>
      </c>
      <c r="K58" s="706">
        <f>VDGDI!K58+SADM!K58+SINF!K58</f>
        <v>0</v>
      </c>
      <c r="L58" s="40">
        <f>VDGDI!L58+SADM!L58+SINF!L58</f>
        <v>0</v>
      </c>
      <c r="M58" s="706">
        <f>VDGDI!M58+SADM!M58+SINF!M58</f>
        <v>0</v>
      </c>
      <c r="N58" s="40">
        <f>VDGDI!N58+SADM!N58+SINF!N58</f>
        <v>0</v>
      </c>
      <c r="O58" s="114">
        <f>C58+D58+E58+F58+G58+H58+I58+J58+K58+L58+M58+N58</f>
        <v>0</v>
      </c>
      <c r="P58" s="114">
        <f>VDGDI!P58+SADM!P58+SINF!P58</f>
        <v>0</v>
      </c>
      <c r="Q58" s="48"/>
    </row>
    <row r="59" spans="1:18" ht="14.25" customHeight="1" x14ac:dyDescent="0.2">
      <c r="A59" s="206">
        <v>47</v>
      </c>
      <c r="B59" s="145" t="s">
        <v>38</v>
      </c>
      <c r="C59" s="40">
        <f t="shared" ref="C59:O59" si="10">SUM(C60:C61)</f>
        <v>0</v>
      </c>
      <c r="D59" s="40">
        <f t="shared" si="10"/>
        <v>0</v>
      </c>
      <c r="E59" s="40">
        <f t="shared" si="10"/>
        <v>0</v>
      </c>
      <c r="F59" s="40">
        <f t="shared" si="10"/>
        <v>0</v>
      </c>
      <c r="G59" s="40">
        <f t="shared" si="10"/>
        <v>0</v>
      </c>
      <c r="H59" s="40">
        <f t="shared" si="10"/>
        <v>0</v>
      </c>
      <c r="I59" s="40">
        <f t="shared" si="10"/>
        <v>0</v>
      </c>
      <c r="J59" s="40">
        <f t="shared" si="10"/>
        <v>0</v>
      </c>
      <c r="K59" s="40">
        <f t="shared" si="10"/>
        <v>0</v>
      </c>
      <c r="L59" s="40">
        <f t="shared" si="10"/>
        <v>0</v>
      </c>
      <c r="M59" s="40">
        <f t="shared" si="10"/>
        <v>0</v>
      </c>
      <c r="N59" s="40">
        <f t="shared" si="10"/>
        <v>0</v>
      </c>
      <c r="O59" s="39">
        <f t="shared" si="10"/>
        <v>0</v>
      </c>
      <c r="P59" s="40">
        <f>SUM(P60:P61)</f>
        <v>0</v>
      </c>
      <c r="Q59" s="48"/>
      <c r="R59" s="17"/>
    </row>
    <row r="60" spans="1:18" ht="14.25" customHeight="1" x14ac:dyDescent="0.2">
      <c r="A60" s="135"/>
      <c r="B60" s="6" t="s">
        <v>218</v>
      </c>
      <c r="C60" s="10">
        <f>VDGDI!C60+SADM!C60+SINF!C60</f>
        <v>0</v>
      </c>
      <c r="D60" s="10">
        <f>VDGDI!D60+SADM!D60+SINF!D60</f>
        <v>0</v>
      </c>
      <c r="E60" s="10">
        <f>VDGDI!E60+SADM!E60+SINF!E60</f>
        <v>0</v>
      </c>
      <c r="F60" s="10">
        <f>VDGDI!F60+SADM!F60+SINF!F60</f>
        <v>0</v>
      </c>
      <c r="G60" s="10">
        <f>VDGDI!G60+SADM!G60+SINF!G60</f>
        <v>0</v>
      </c>
      <c r="H60" s="10">
        <f>VDGDI!H60+SADM!H60+SINF!H60</f>
        <v>0</v>
      </c>
      <c r="I60" s="10">
        <f>VDGDI!I60+SADM!I60+SINF!I60</f>
        <v>0</v>
      </c>
      <c r="J60" s="10">
        <f>VDGDI!J60+SADM!J60+SINF!J60</f>
        <v>0</v>
      </c>
      <c r="K60" s="10">
        <f>VDGDI!K60+SADM!K60+SINF!K60</f>
        <v>0</v>
      </c>
      <c r="L60" s="10">
        <f>VDGDI!L60+SADM!L60+SINF!L60</f>
        <v>0</v>
      </c>
      <c r="M60" s="10">
        <f>VDGDI!M60+SADM!M60+SINF!M60</f>
        <v>0</v>
      </c>
      <c r="N60" s="10">
        <f>VDGDI!N60+SADM!N60+SINF!N60</f>
        <v>0</v>
      </c>
      <c r="O60" s="37">
        <f t="shared" ref="O60:O65" si="11">SUM(C60:N60)</f>
        <v>0</v>
      </c>
      <c r="P60" s="10">
        <f>VDGDI!P60+SADM!P60+SINF!P60</f>
        <v>0</v>
      </c>
      <c r="Q60" s="26"/>
      <c r="R60" s="17"/>
    </row>
    <row r="61" spans="1:18" ht="14.25" customHeight="1" x14ac:dyDescent="0.2">
      <c r="A61" s="134"/>
      <c r="B61" s="5" t="s">
        <v>237</v>
      </c>
      <c r="C61" s="40">
        <f>VDGDI!C61+SADM!C61+SINF!C61</f>
        <v>0</v>
      </c>
      <c r="D61" s="40">
        <f>VDGDI!D61+SADM!D61+SINF!D61</f>
        <v>0</v>
      </c>
      <c r="E61" s="40">
        <f>VDGDI!E61+SADM!E61+SINF!E61</f>
        <v>0</v>
      </c>
      <c r="F61" s="40">
        <f>VDGDI!F61+SADM!F61+SINF!F61</f>
        <v>0</v>
      </c>
      <c r="G61" s="40">
        <f>VDGDI!G61+SADM!G61+SINF!G61</f>
        <v>0</v>
      </c>
      <c r="H61" s="40">
        <f>VDGDI!H61+SADM!H61+SINF!H61</f>
        <v>0</v>
      </c>
      <c r="I61" s="40">
        <f>VDGDI!I61+SADM!I61+SINF!I61</f>
        <v>0</v>
      </c>
      <c r="J61" s="40">
        <f>VDGDI!J61+SADM!J61+SINF!J61</f>
        <v>0</v>
      </c>
      <c r="K61" s="40">
        <f>VDGDI!K61+SADM!K61+SINF!K61</f>
        <v>0</v>
      </c>
      <c r="L61" s="40">
        <f>VDGDI!L61+SADM!L61+SINF!L61</f>
        <v>0</v>
      </c>
      <c r="M61" s="40">
        <f>VDGDI!M61+SADM!M61+SINF!M61</f>
        <v>0</v>
      </c>
      <c r="N61" s="40">
        <f>VDGDI!N61+SADM!N61+SINF!N61</f>
        <v>0</v>
      </c>
      <c r="O61" s="39">
        <f t="shared" si="11"/>
        <v>0</v>
      </c>
      <c r="P61" s="40">
        <f>VDGDI!P61+SADM!P61+SINF!P61</f>
        <v>0</v>
      </c>
      <c r="Q61" s="48"/>
      <c r="R61" s="17"/>
    </row>
    <row r="62" spans="1:18" ht="14.25" customHeight="1" x14ac:dyDescent="0.2">
      <c r="A62" s="127">
        <v>49</v>
      </c>
      <c r="B62" s="128" t="s">
        <v>432</v>
      </c>
      <c r="C62" s="374">
        <f>VDGDI!C62+SADM!C62+SINF!C62</f>
        <v>190</v>
      </c>
      <c r="D62" s="374">
        <f>VDGDI!D62+SADM!D62+SINF!D62</f>
        <v>200</v>
      </c>
      <c r="E62" s="374">
        <f>VDGDI!E62+SADM!E62+SINF!E62</f>
        <v>0</v>
      </c>
      <c r="F62" s="374">
        <f>VDGDI!F62+SADM!F62+SINF!F62</f>
        <v>0</v>
      </c>
      <c r="G62" s="374">
        <f>VDGDI!G62+SADM!G62+SINF!G62</f>
        <v>0</v>
      </c>
      <c r="H62" s="374">
        <f>VDGDI!H62+SADM!H62+SINF!H62</f>
        <v>0</v>
      </c>
      <c r="I62" s="374">
        <f>VDGDI!I62+SADM!I62+SINF!I62</f>
        <v>0</v>
      </c>
      <c r="J62" s="374">
        <f>VDGDI!J62+SADM!J62+SINF!J62</f>
        <v>0</v>
      </c>
      <c r="K62" s="374">
        <f>VDGDI!K62+SADM!K62+SINF!K62</f>
        <v>0</v>
      </c>
      <c r="L62" s="374">
        <f>VDGDI!L62+SADM!L62+SINF!L62</f>
        <v>0</v>
      </c>
      <c r="M62" s="374">
        <f>VDGDI!M62+SADM!M62+SINF!M62</f>
        <v>0</v>
      </c>
      <c r="N62" s="374">
        <f>VDGDI!N62+SADM!N62+SINF!N62</f>
        <v>0</v>
      </c>
      <c r="O62" s="8">
        <f t="shared" si="11"/>
        <v>390</v>
      </c>
      <c r="P62" s="8">
        <f>SUM(P63:P64)</f>
        <v>0</v>
      </c>
      <c r="Q62" s="49"/>
      <c r="R62" s="17"/>
    </row>
    <row r="63" spans="1:18" ht="14.25" customHeight="1" x14ac:dyDescent="0.2">
      <c r="A63" s="132">
        <v>92</v>
      </c>
      <c r="B63" s="128" t="s">
        <v>246</v>
      </c>
      <c r="C63" s="8">
        <f>VDGDI!C63+SADM!C63+SINF!C63</f>
        <v>30659.920000000002</v>
      </c>
      <c r="D63" s="8">
        <f>VDGDI!D63+SADM!D63+SINF!D63</f>
        <v>665.16</v>
      </c>
      <c r="E63" s="8">
        <f>VDGDI!E63+SADM!E63+SINF!E63</f>
        <v>-24.04</v>
      </c>
      <c r="F63" s="8">
        <f>VDGDI!F63+SADM!F63+SINF!F63</f>
        <v>0</v>
      </c>
      <c r="G63" s="8">
        <f>VDGDI!G63+SADM!G63+SINF!G63</f>
        <v>0</v>
      </c>
      <c r="H63" s="8">
        <f>VDGDI!H63+SADM!H63+SINF!H63</f>
        <v>0</v>
      </c>
      <c r="I63" s="8">
        <f>VDGDI!I63+SADM!I63+SINF!I63</f>
        <v>0</v>
      </c>
      <c r="J63" s="8">
        <f>VDGDI!J63+SADM!J63+SINF!J63</f>
        <v>0</v>
      </c>
      <c r="K63" s="8">
        <f>VDGDI!K63+SADM!K63+SINF!K63</f>
        <v>0</v>
      </c>
      <c r="L63" s="8">
        <f>VDGDI!L63+SADM!L63+SINF!L63</f>
        <v>0</v>
      </c>
      <c r="M63" s="8">
        <f>VDGDI!M63+SADM!M63+SINF!M63</f>
        <v>0</v>
      </c>
      <c r="N63" s="8">
        <f>VDGDI!N63+SADM!N63+SINF!N63</f>
        <v>0</v>
      </c>
      <c r="O63" s="30">
        <f t="shared" si="11"/>
        <v>31301.040000000001</v>
      </c>
      <c r="P63" s="8">
        <f>SUM(P64:P65)</f>
        <v>0</v>
      </c>
      <c r="Q63" s="42" t="e">
        <f>O63/P63*100</f>
        <v>#DIV/0!</v>
      </c>
      <c r="R63" s="17"/>
    </row>
    <row r="64" spans="1:18" ht="14.25" customHeight="1" x14ac:dyDescent="0.2">
      <c r="A64" s="127">
        <v>93</v>
      </c>
      <c r="B64" s="128" t="s">
        <v>36</v>
      </c>
      <c r="C64" s="8">
        <f>VDGDI!C64+SADM!C64+SINF!C64</f>
        <v>0</v>
      </c>
      <c r="D64" s="8">
        <f>VDGDI!D64+SADM!D64+SINF!D64</f>
        <v>0</v>
      </c>
      <c r="E64" s="8">
        <f>VDGDI!E64+SADM!E64+SINF!E64</f>
        <v>0</v>
      </c>
      <c r="F64" s="8">
        <f>VDGDI!F64+SADM!F64+SINF!F64</f>
        <v>0</v>
      </c>
      <c r="G64" s="8">
        <f>VDGDI!G64+SADM!G64+SINF!G64</f>
        <v>0</v>
      </c>
      <c r="H64" s="8">
        <f>VDGDI!H64+SADM!H64+SINF!H64</f>
        <v>0</v>
      </c>
      <c r="I64" s="8">
        <f>VDGDI!I64+SADM!I64+SINF!I64</f>
        <v>0</v>
      </c>
      <c r="J64" s="8">
        <f>VDGDI!J64+SADM!J64+SINF!J64</f>
        <v>0</v>
      </c>
      <c r="K64" s="8">
        <f>VDGDI!K64+SADM!K64+SINF!K64</f>
        <v>0</v>
      </c>
      <c r="L64" s="8">
        <f>VDGDI!L64+SADM!L64+SINF!L64</f>
        <v>0</v>
      </c>
      <c r="M64" s="8">
        <f>VDGDI!M64+SADM!M64+SINF!M64</f>
        <v>0</v>
      </c>
      <c r="N64" s="8">
        <f>VDGDI!N64+SADM!N64+SINF!N64</f>
        <v>0</v>
      </c>
      <c r="O64" s="30">
        <f t="shared" si="11"/>
        <v>0</v>
      </c>
      <c r="P64" s="8">
        <f>VDGDI!P64+SADM!P64+SINF!P64</f>
        <v>0</v>
      </c>
      <c r="Q64" s="42"/>
      <c r="R64" s="17"/>
    </row>
    <row r="65" spans="1:18" ht="14.25" customHeight="1" thickBot="1" x14ac:dyDescent="0.25">
      <c r="A65" s="134">
        <v>20</v>
      </c>
      <c r="B65" s="137" t="s">
        <v>236</v>
      </c>
      <c r="C65" s="124">
        <f>VDGDI!C65+SADM!C65+SINF!C65</f>
        <v>0</v>
      </c>
      <c r="D65" s="124">
        <f>VDGDI!D65+SADM!D65+SINF!D65</f>
        <v>0</v>
      </c>
      <c r="E65" s="124">
        <f>VDGDI!E65+SADM!E65+SINF!E65</f>
        <v>0</v>
      </c>
      <c r="F65" s="124">
        <f>VDGDI!F65+SADM!F65+SINF!F65</f>
        <v>0</v>
      </c>
      <c r="G65" s="124">
        <f>VDGDI!G65+SADM!G65+SINF!G65</f>
        <v>0</v>
      </c>
      <c r="H65" s="124">
        <f>VDGDI!H65+SADM!H65+SINF!H65</f>
        <v>0</v>
      </c>
      <c r="I65" s="124">
        <f>VDGDI!I65+SADM!I65+SINF!I65</f>
        <v>0</v>
      </c>
      <c r="J65" s="124">
        <f>VDGDI!J65+SADM!J65+SINF!J65</f>
        <v>0</v>
      </c>
      <c r="K65" s="124">
        <f>VDGDI!K65+SADM!K65+SINF!K65</f>
        <v>0</v>
      </c>
      <c r="L65" s="124">
        <f>VDGDI!L65+SADM!L65+SINF!L65</f>
        <v>0</v>
      </c>
      <c r="M65" s="124">
        <f>VDGDI!M65+SADM!M65+SINF!M65</f>
        <v>0</v>
      </c>
      <c r="N65" s="124">
        <f>VDGDI!N65+SADM!N65+SINF!N65</f>
        <v>0</v>
      </c>
      <c r="O65" s="506">
        <f t="shared" si="11"/>
        <v>0</v>
      </c>
      <c r="P65" s="124">
        <f>VDGDI!P65+SADM!P65+SINF!P65</f>
        <v>0</v>
      </c>
      <c r="Q65" s="188"/>
      <c r="R65" s="17"/>
    </row>
    <row r="66" spans="1:18" ht="15" customHeight="1" thickBot="1" x14ac:dyDescent="0.25">
      <c r="A66" s="879" t="s">
        <v>162</v>
      </c>
      <c r="B66" s="880"/>
      <c r="C66" s="501">
        <f>C4+C5+C6+C11+C16+C19+C25+C55+C59+C62+C63+C64+C65</f>
        <v>437370.39</v>
      </c>
      <c r="D66" s="501">
        <f t="shared" ref="D66:N66" si="12">D4+D5+D6+D11+D16+D19+D25+D55+D59+D62+D63+D64+D65</f>
        <v>344952.08999999991</v>
      </c>
      <c r="E66" s="501">
        <f t="shared" si="12"/>
        <v>85686.27</v>
      </c>
      <c r="F66" s="501">
        <f t="shared" si="12"/>
        <v>0</v>
      </c>
      <c r="G66" s="501">
        <f t="shared" si="12"/>
        <v>0</v>
      </c>
      <c r="H66" s="501">
        <f t="shared" si="12"/>
        <v>0</v>
      </c>
      <c r="I66" s="501">
        <f t="shared" si="12"/>
        <v>0</v>
      </c>
      <c r="J66" s="501">
        <f t="shared" si="12"/>
        <v>0</v>
      </c>
      <c r="K66" s="501">
        <f t="shared" si="12"/>
        <v>0</v>
      </c>
      <c r="L66" s="501">
        <f t="shared" si="12"/>
        <v>0</v>
      </c>
      <c r="M66" s="501">
        <f t="shared" si="12"/>
        <v>0</v>
      </c>
      <c r="N66" s="501">
        <f t="shared" si="12"/>
        <v>0</v>
      </c>
      <c r="O66" s="501">
        <f>O4+O5+O6+O11+O16+O19+O25+O55+O59+O62+O63+O64+O65</f>
        <v>868008.75</v>
      </c>
      <c r="P66" s="501">
        <f>P4+P5+P6+P11+P16+P19+P25+P55+P59+P62+P63+P64+P65</f>
        <v>0</v>
      </c>
      <c r="Q66" s="512" t="e">
        <f>O66/P66*100</f>
        <v>#DIV/0!</v>
      </c>
      <c r="R66" s="17"/>
    </row>
    <row r="67" spans="1:18" ht="17.25" customHeight="1" thickBot="1" x14ac:dyDescent="0.25">
      <c r="A67" s="138">
        <v>51</v>
      </c>
      <c r="B67" s="146" t="s">
        <v>152</v>
      </c>
      <c r="C67" s="11">
        <f>VDGDI!C67+SADM!C67+SINF!C67</f>
        <v>0</v>
      </c>
      <c r="D67" s="11">
        <f>VDGDI!D67+SADM!D67+SINF!D67</f>
        <v>0</v>
      </c>
      <c r="E67" s="11">
        <f>VDGDI!E67+SADM!E67+SINF!E67</f>
        <v>0</v>
      </c>
      <c r="F67" s="11">
        <f>VDGDI!F67+SADM!F67+SINF!F67</f>
        <v>0</v>
      </c>
      <c r="G67" s="11">
        <f>VDGDI!G67+SADM!G67+SINF!G67</f>
        <v>0</v>
      </c>
      <c r="H67" s="11">
        <f>VDGDI!H67+SADM!H67+SINF!H67</f>
        <v>0</v>
      </c>
      <c r="I67" s="11">
        <f>VDGDI!I67+SADM!I67+SINF!I67</f>
        <v>0</v>
      </c>
      <c r="J67" s="11">
        <f>VDGDI!J67+SADM!J67+SINF!J67</f>
        <v>0</v>
      </c>
      <c r="K67" s="11">
        <f>VDGDI!K67+SADM!K67+SINF!K67</f>
        <v>0</v>
      </c>
      <c r="L67" s="11">
        <f>VDGDI!L67+SADM!L67+SINF!L67</f>
        <v>0</v>
      </c>
      <c r="M67" s="11">
        <f>VDGDI!M67+SADM!M67+SINF!M67</f>
        <v>0</v>
      </c>
      <c r="N67" s="11">
        <f>VDGDI!N67+SADM!N67+SINF!N67</f>
        <v>0</v>
      </c>
      <c r="O67" s="35">
        <f>SUM(C67:N67)</f>
        <v>0</v>
      </c>
      <c r="P67" s="12">
        <f>VDGDI!P67+SADM!P67+SINF!P67</f>
        <v>0</v>
      </c>
      <c r="Q67" s="36"/>
      <c r="R67" s="17"/>
    </row>
    <row r="68" spans="1:18" ht="15" customHeight="1" thickBot="1" x14ac:dyDescent="0.25">
      <c r="A68" s="195">
        <v>52</v>
      </c>
      <c r="B68" s="139" t="s">
        <v>164</v>
      </c>
      <c r="C68" s="12">
        <f>VDGDI!C68+SADM!C68+SINF!C68</f>
        <v>0</v>
      </c>
      <c r="D68" s="12">
        <f>VDGDI!D68+SADM!D68+SINF!D68</f>
        <v>0</v>
      </c>
      <c r="E68" s="12">
        <f>VDGDI!E68+SADM!E68+SINF!E68</f>
        <v>23328</v>
      </c>
      <c r="F68" s="12">
        <f>VDGDI!F68+SADM!F68+SINF!F68</f>
        <v>0</v>
      </c>
      <c r="G68" s="12">
        <f>VDGDI!G68+SADM!G68+SINF!G68</f>
        <v>0</v>
      </c>
      <c r="H68" s="12">
        <f>VDGDI!H68+SADM!H68+SINF!H68</f>
        <v>0</v>
      </c>
      <c r="I68" s="12">
        <f>VDGDI!I68+SADM!I68+SINF!I68</f>
        <v>0</v>
      </c>
      <c r="J68" s="12">
        <f>VDGDI!J68+SADM!J68+SINF!J68</f>
        <v>0</v>
      </c>
      <c r="K68" s="12">
        <f>VDGDI!K68+SADM!K68+SINF!K68</f>
        <v>0</v>
      </c>
      <c r="L68" s="12">
        <f>VDGDI!L68+SADM!L68+SINF!L68</f>
        <v>0</v>
      </c>
      <c r="M68" s="12">
        <f>VDGDI!M68+SADM!M68+SINF!M68</f>
        <v>0</v>
      </c>
      <c r="N68" s="12">
        <f>VDGDI!N68+SADM!N68+SINF!N68</f>
        <v>0</v>
      </c>
      <c r="O68" s="41">
        <f>SUM(C68:N68)</f>
        <v>23328</v>
      </c>
      <c r="P68" s="41">
        <f>VDGDI!P68+SADM!P68+SINF!P68</f>
        <v>0</v>
      </c>
      <c r="Q68" s="196" t="e">
        <f>O68/P68*100</f>
        <v>#DIV/0!</v>
      </c>
      <c r="R68" s="17"/>
    </row>
    <row r="69" spans="1:18" ht="14.25" customHeight="1" thickBot="1" x14ac:dyDescent="0.25">
      <c r="A69" s="877" t="s">
        <v>163</v>
      </c>
      <c r="B69" s="878"/>
      <c r="C69" s="310">
        <f>SUM(C66:C68)</f>
        <v>437370.39</v>
      </c>
      <c r="D69" s="310">
        <f t="shared" ref="D69:M69" si="13">SUM(D66:D68)</f>
        <v>344952.08999999991</v>
      </c>
      <c r="E69" s="310">
        <f t="shared" si="13"/>
        <v>109014.27</v>
      </c>
      <c r="F69" s="310">
        <f t="shared" si="13"/>
        <v>0</v>
      </c>
      <c r="G69" s="310">
        <f t="shared" si="13"/>
        <v>0</v>
      </c>
      <c r="H69" s="310">
        <f t="shared" si="13"/>
        <v>0</v>
      </c>
      <c r="I69" s="310">
        <f t="shared" si="13"/>
        <v>0</v>
      </c>
      <c r="J69" s="310">
        <f t="shared" si="13"/>
        <v>0</v>
      </c>
      <c r="K69" s="310">
        <f t="shared" si="13"/>
        <v>0</v>
      </c>
      <c r="L69" s="310">
        <f t="shared" si="13"/>
        <v>0</v>
      </c>
      <c r="M69" s="310">
        <f t="shared" si="13"/>
        <v>0</v>
      </c>
      <c r="N69" s="310">
        <f>SUM(N66:N68)</f>
        <v>0</v>
      </c>
      <c r="O69" s="311">
        <f>SUM(O66:O68)</f>
        <v>891336.75</v>
      </c>
      <c r="P69" s="311">
        <f>SUM(P66:P68)</f>
        <v>0</v>
      </c>
      <c r="Q69" s="312" t="e">
        <f>O69/P69*100</f>
        <v>#DIV/0!</v>
      </c>
      <c r="R69" s="17"/>
    </row>
    <row r="70" spans="1:18" ht="14.25" customHeight="1" x14ac:dyDescent="0.2">
      <c r="A70" s="392"/>
      <c r="B70" s="425"/>
      <c r="C70" s="27"/>
      <c r="D70" s="27"/>
      <c r="E70" s="27"/>
      <c r="F70" s="27"/>
      <c r="G70" s="27"/>
      <c r="H70" s="17"/>
      <c r="I70" s="17"/>
      <c r="J70" s="17"/>
      <c r="K70" s="17"/>
      <c r="L70" s="17"/>
      <c r="M70" s="17"/>
      <c r="N70" s="17"/>
      <c r="O70" s="193"/>
      <c r="P70" s="192"/>
      <c r="Q70" s="17"/>
      <c r="R70" s="17"/>
    </row>
    <row r="71" spans="1:18" ht="14.25" customHeight="1" x14ac:dyDescent="0.2">
      <c r="B71" s="425"/>
      <c r="C71" s="27"/>
      <c r="D71" s="27"/>
      <c r="E71" s="27"/>
      <c r="F71" s="27"/>
      <c r="G71" s="27"/>
      <c r="H71" s="17"/>
      <c r="I71" s="17"/>
      <c r="J71" s="28"/>
      <c r="K71" s="17"/>
      <c r="L71" s="17"/>
      <c r="M71" s="17"/>
      <c r="N71" s="17"/>
      <c r="O71" s="17"/>
      <c r="P71" s="28"/>
      <c r="Q71" s="17"/>
      <c r="R71" s="17"/>
    </row>
    <row r="72" spans="1:18" ht="14.25" customHeight="1" x14ac:dyDescent="0.2">
      <c r="B72" s="425"/>
      <c r="C72" s="27"/>
      <c r="D72" s="27"/>
      <c r="E72" s="27"/>
      <c r="F72" s="27"/>
      <c r="G72" s="27"/>
      <c r="H72" s="17"/>
      <c r="I72" s="17"/>
      <c r="J72" s="28"/>
      <c r="K72" s="17"/>
      <c r="L72" s="17"/>
      <c r="M72" s="17"/>
      <c r="N72" s="17"/>
      <c r="O72" s="17"/>
      <c r="P72" s="28"/>
      <c r="Q72" s="17"/>
      <c r="R72" s="17"/>
    </row>
    <row r="73" spans="1:18" ht="14.25" customHeight="1" x14ac:dyDescent="0.2">
      <c r="B73" s="425"/>
      <c r="C73" s="27"/>
      <c r="D73" s="27"/>
      <c r="E73" s="27"/>
      <c r="F73" s="27"/>
      <c r="G73" s="27"/>
      <c r="H73" s="17"/>
      <c r="I73" s="17"/>
      <c r="J73" s="28"/>
      <c r="K73" s="17"/>
      <c r="L73" s="17"/>
      <c r="M73" s="17"/>
      <c r="N73" s="17"/>
      <c r="O73" s="17"/>
      <c r="P73" s="28"/>
      <c r="Q73" s="17"/>
      <c r="R73" s="17"/>
    </row>
    <row r="74" spans="1:18" ht="14.65" customHeight="1" x14ac:dyDescent="0.2">
      <c r="A74" s="392"/>
      <c r="B74" s="425"/>
      <c r="C74" s="27"/>
      <c r="D74" s="27"/>
      <c r="E74" s="27"/>
      <c r="F74" s="27"/>
      <c r="G74" s="27"/>
      <c r="H74" s="17"/>
      <c r="I74" s="28"/>
      <c r="J74" s="17"/>
      <c r="K74" s="28"/>
      <c r="L74" s="17"/>
      <c r="M74" s="17"/>
      <c r="N74" s="17"/>
      <c r="O74" s="17"/>
      <c r="P74" s="17"/>
      <c r="Q74" s="17"/>
      <c r="R74" s="17"/>
    </row>
    <row r="75" spans="1:18" ht="14.65" customHeight="1" x14ac:dyDescent="0.2">
      <c r="A75" s="392"/>
      <c r="B75" s="425"/>
      <c r="C75" s="27"/>
      <c r="D75" s="27"/>
      <c r="E75" s="27"/>
      <c r="F75" s="27"/>
      <c r="G75" s="27"/>
      <c r="H75" s="17"/>
      <c r="I75" s="17"/>
      <c r="J75" s="17"/>
      <c r="K75" s="28"/>
      <c r="L75" s="17"/>
      <c r="M75" s="17"/>
      <c r="N75" s="17"/>
      <c r="O75" s="17"/>
      <c r="P75" s="17"/>
      <c r="Q75" s="17"/>
      <c r="R75" s="17"/>
    </row>
    <row r="76" spans="1:18" ht="12" x14ac:dyDescent="0.2">
      <c r="A76" s="392"/>
      <c r="B76" s="395"/>
      <c r="C76" s="27"/>
      <c r="D76" s="27"/>
      <c r="E76" s="27"/>
      <c r="F76" s="27"/>
      <c r="G76" s="2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</row>
    <row r="77" spans="1:18" ht="12" x14ac:dyDescent="0.2">
      <c r="A77" s="426"/>
      <c r="B77" s="425"/>
      <c r="C77" s="27"/>
      <c r="D77" s="27"/>
      <c r="E77" s="27"/>
      <c r="F77" s="27"/>
      <c r="G77" s="27"/>
      <c r="H77" s="28"/>
      <c r="I77" s="17"/>
      <c r="J77" s="17"/>
      <c r="K77" s="17"/>
      <c r="L77" s="17"/>
      <c r="M77" s="17"/>
      <c r="N77" s="17"/>
      <c r="O77" s="17"/>
      <c r="P77" s="17"/>
      <c r="Q77" s="17"/>
      <c r="R77" s="17"/>
    </row>
    <row r="78" spans="1:18" ht="12" x14ac:dyDescent="0.2">
      <c r="A78" s="18"/>
      <c r="B78" s="17"/>
      <c r="C78" s="27"/>
      <c r="D78" s="27"/>
      <c r="E78" s="27"/>
      <c r="F78" s="27"/>
      <c r="G78" s="27"/>
      <c r="H78" s="17"/>
      <c r="I78" s="28"/>
      <c r="J78" s="17"/>
      <c r="K78" s="17"/>
      <c r="L78" s="17"/>
      <c r="M78" s="17"/>
      <c r="N78" s="17"/>
      <c r="O78" s="17"/>
      <c r="P78" s="17"/>
      <c r="Q78" s="17"/>
      <c r="R78" s="17"/>
    </row>
    <row r="79" spans="1:18" ht="12" x14ac:dyDescent="0.2">
      <c r="A79" s="18"/>
      <c r="B79" s="17"/>
      <c r="C79" s="27"/>
      <c r="D79" s="27"/>
      <c r="E79" s="27"/>
      <c r="F79" s="27"/>
      <c r="G79" s="2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</row>
    <row r="80" spans="1:18" ht="12" x14ac:dyDescent="0.2">
      <c r="A80" s="18"/>
      <c r="B80" s="17"/>
      <c r="C80" s="27"/>
      <c r="D80" s="27"/>
      <c r="E80" s="27"/>
      <c r="F80" s="27"/>
      <c r="G80" s="27"/>
      <c r="H80" s="28"/>
      <c r="I80" s="17"/>
      <c r="J80" s="17"/>
      <c r="K80" s="17"/>
      <c r="L80" s="17"/>
      <c r="M80" s="17"/>
      <c r="N80" s="17"/>
      <c r="O80" s="17"/>
      <c r="P80" s="17"/>
      <c r="Q80" s="17"/>
      <c r="R80" s="17"/>
    </row>
    <row r="81" spans="1:18" ht="12" x14ac:dyDescent="0.2">
      <c r="A81" s="18"/>
      <c r="B81" s="17"/>
      <c r="C81" s="27"/>
      <c r="D81" s="27"/>
      <c r="E81" s="27"/>
      <c r="F81" s="27"/>
      <c r="G81" s="27"/>
      <c r="H81" s="28"/>
      <c r="I81" s="17"/>
      <c r="J81" s="17"/>
      <c r="K81" s="17"/>
      <c r="L81" s="17"/>
      <c r="M81" s="17"/>
      <c r="N81" s="17"/>
      <c r="O81" s="17"/>
      <c r="P81" s="17"/>
      <c r="Q81" s="17"/>
      <c r="R81" s="17"/>
    </row>
    <row r="82" spans="1:18" ht="12" x14ac:dyDescent="0.2">
      <c r="A82" s="18"/>
      <c r="B82" s="17"/>
      <c r="C82" s="27"/>
      <c r="D82" s="27"/>
      <c r="E82" s="27"/>
      <c r="F82" s="27"/>
      <c r="G82" s="27"/>
      <c r="H82" s="28"/>
      <c r="I82" s="17"/>
      <c r="J82" s="17"/>
      <c r="K82" s="17"/>
      <c r="L82" s="17"/>
      <c r="M82" s="17"/>
      <c r="N82" s="17"/>
      <c r="O82" s="17"/>
      <c r="P82" s="17"/>
      <c r="Q82" s="17"/>
      <c r="R82" s="17"/>
    </row>
    <row r="83" spans="1:18" ht="12" x14ac:dyDescent="0.2">
      <c r="A83" s="18"/>
      <c r="B83" s="17"/>
      <c r="C83" s="27"/>
      <c r="D83" s="27"/>
      <c r="E83" s="27"/>
      <c r="F83" s="27"/>
      <c r="G83" s="2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</row>
    <row r="84" spans="1:18" ht="12" x14ac:dyDescent="0.2">
      <c r="A84" s="18"/>
      <c r="B84" s="17"/>
      <c r="C84" s="27"/>
      <c r="D84" s="27"/>
      <c r="E84" s="27"/>
      <c r="F84" s="27"/>
      <c r="G84" s="2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</row>
    <row r="85" spans="1:18" ht="12" x14ac:dyDescent="0.2">
      <c r="A85" s="18"/>
      <c r="B85" s="17"/>
      <c r="C85" s="27"/>
      <c r="D85" s="27"/>
      <c r="E85" s="27"/>
      <c r="F85" s="27"/>
      <c r="G85" s="2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</row>
    <row r="86" spans="1:18" ht="12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</row>
    <row r="87" spans="1:18" ht="12" x14ac:dyDescent="0.2">
      <c r="A87" s="18"/>
      <c r="B87" s="17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</row>
    <row r="88" spans="1:18" ht="12" x14ac:dyDescent="0.2">
      <c r="A88" s="18"/>
      <c r="B88" s="17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ht="12" x14ac:dyDescent="0.2">
      <c r="A89" s="18"/>
      <c r="B89" s="17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1:18" ht="12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ht="12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ht="12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ht="12" x14ac:dyDescent="0.2">
      <c r="A652" s="18"/>
      <c r="B652" s="17"/>
      <c r="C652" s="27"/>
      <c r="D652" s="27"/>
      <c r="E652" s="27"/>
      <c r="F652" s="27"/>
      <c r="G652" s="2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</sheetData>
  <mergeCells count="4">
    <mergeCell ref="A2:P2"/>
    <mergeCell ref="A69:B69"/>
    <mergeCell ref="A66:B66"/>
    <mergeCell ref="A3:B3"/>
  </mergeCells>
  <phoneticPr fontId="0" type="noConversion"/>
  <printOptions horizontalCentered="1"/>
  <pageMargins left="0.19685039370078741" right="0.19685039370078741" top="0.62992125984251968" bottom="0.31496062992125984" header="0.39370078740157483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666"/>
  <sheetViews>
    <sheetView topLeftCell="A44" zoomScaleNormal="100" workbookViewId="0">
      <pane xSplit="2" topLeftCell="K1" activePane="topRight" state="frozen"/>
      <selection pane="topRight" activeCell="E8" sqref="E8"/>
    </sheetView>
  </sheetViews>
  <sheetFormatPr defaultColWidth="9.28515625" defaultRowHeight="12.75" x14ac:dyDescent="0.2"/>
  <cols>
    <col min="1" max="1" width="5.42578125" style="14" customWidth="1"/>
    <col min="2" max="2" width="30.5703125" style="1" customWidth="1"/>
    <col min="3" max="3" width="12.28515625" style="3" customWidth="1"/>
    <col min="4" max="4" width="11" style="3" bestFit="1" customWidth="1"/>
    <col min="5" max="6" width="10.7109375" style="3" customWidth="1"/>
    <col min="7" max="7" width="11" style="580" customWidth="1"/>
    <col min="8" max="8" width="11" style="546" bestFit="1" customWidth="1"/>
    <col min="9" max="9" width="10.7109375" style="546" customWidth="1"/>
    <col min="10" max="14" width="11.42578125" style="1" customWidth="1"/>
    <col min="15" max="16" width="12.42578125" style="1" bestFit="1" customWidth="1"/>
    <col min="17" max="17" width="7.28515625" style="1" customWidth="1"/>
    <col min="18" max="18" width="7" style="1" customWidth="1"/>
    <col min="19" max="19" width="5.5703125" customWidth="1"/>
    <col min="20" max="20" width="5.28515625" customWidth="1"/>
    <col min="21" max="21" width="26.42578125" style="1" customWidth="1"/>
    <col min="22" max="22" width="12.140625" style="1" customWidth="1"/>
    <col min="23" max="16384" width="9.28515625" style="1"/>
  </cols>
  <sheetData>
    <row r="1" spans="1:27" ht="15" x14ac:dyDescent="0.25">
      <c r="A1" s="61" t="s">
        <v>418</v>
      </c>
      <c r="I1" s="586"/>
      <c r="K1" s="15"/>
    </row>
    <row r="2" spans="1:27" ht="18" x14ac:dyDescent="0.25">
      <c r="A2" s="876" t="s">
        <v>129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203"/>
    </row>
    <row r="3" spans="1:27" s="121" customFormat="1" ht="33.75" customHeight="1" x14ac:dyDescent="0.2">
      <c r="A3" s="881" t="s">
        <v>42</v>
      </c>
      <c r="B3" s="882"/>
      <c r="C3" s="117" t="s">
        <v>13</v>
      </c>
      <c r="D3" s="117" t="s">
        <v>14</v>
      </c>
      <c r="E3" s="165" t="s">
        <v>15</v>
      </c>
      <c r="F3" s="117" t="s">
        <v>16</v>
      </c>
      <c r="G3" s="633" t="s">
        <v>17</v>
      </c>
      <c r="H3" s="652" t="s">
        <v>3</v>
      </c>
      <c r="I3" s="655" t="s">
        <v>4</v>
      </c>
      <c r="J3" s="116" t="s">
        <v>5</v>
      </c>
      <c r="K3" s="116" t="s">
        <v>6</v>
      </c>
      <c r="L3" s="116" t="s">
        <v>7</v>
      </c>
      <c r="M3" s="116" t="s">
        <v>8</v>
      </c>
      <c r="N3" s="118" t="s">
        <v>9</v>
      </c>
      <c r="O3" s="119" t="s">
        <v>28</v>
      </c>
      <c r="P3" s="57" t="s">
        <v>157</v>
      </c>
      <c r="Q3" s="120" t="s">
        <v>76</v>
      </c>
      <c r="R3" s="112"/>
      <c r="S3"/>
      <c r="T3"/>
      <c r="U3"/>
      <c r="V3"/>
      <c r="W3" s="112"/>
      <c r="X3" s="112"/>
      <c r="Y3" s="112"/>
      <c r="Z3" s="112"/>
      <c r="AA3" s="112"/>
    </row>
    <row r="4" spans="1:27" ht="14.25" customHeight="1" x14ac:dyDescent="0.2">
      <c r="A4" s="127">
        <v>14</v>
      </c>
      <c r="B4" s="128" t="s">
        <v>10</v>
      </c>
      <c r="C4" s="385"/>
      <c r="D4" s="373"/>
      <c r="E4" s="373"/>
      <c r="F4" s="377"/>
      <c r="G4" s="567"/>
      <c r="H4" s="567"/>
      <c r="I4" s="657"/>
      <c r="J4" s="567"/>
      <c r="K4" s="567"/>
      <c r="L4" s="567"/>
      <c r="M4" s="567"/>
      <c r="N4" s="385"/>
      <c r="O4" s="8">
        <f>SUM(C4:N4)</f>
        <v>0</v>
      </c>
      <c r="P4" s="8"/>
      <c r="Q4" s="31" t="e">
        <f>O4/P4*100</f>
        <v>#DIV/0!</v>
      </c>
      <c r="R4" s="17"/>
      <c r="U4"/>
      <c r="V4"/>
    </row>
    <row r="5" spans="1:27" ht="14.25" customHeight="1" x14ac:dyDescent="0.2">
      <c r="A5" s="468">
        <v>18</v>
      </c>
      <c r="B5" s="128" t="s">
        <v>153</v>
      </c>
      <c r="C5" s="385"/>
      <c r="D5" s="385"/>
      <c r="E5" s="385"/>
      <c r="F5" s="385"/>
      <c r="G5" s="567"/>
      <c r="H5" s="567"/>
      <c r="I5" s="567"/>
      <c r="J5" s="385"/>
      <c r="K5" s="385"/>
      <c r="L5" s="385"/>
      <c r="M5" s="385"/>
      <c r="N5" s="385"/>
      <c r="O5" s="8">
        <f>SUM(C5:N5)</f>
        <v>0</v>
      </c>
      <c r="P5" s="8"/>
      <c r="Q5" s="31"/>
      <c r="R5" s="17"/>
      <c r="U5"/>
      <c r="V5"/>
    </row>
    <row r="6" spans="1:27" ht="14.25" customHeight="1" x14ac:dyDescent="0.2">
      <c r="A6" s="127">
        <v>30</v>
      </c>
      <c r="B6" s="128" t="s">
        <v>23</v>
      </c>
      <c r="C6" s="7">
        <f>SUM(C7:C10)</f>
        <v>0</v>
      </c>
      <c r="D6" s="7">
        <f t="shared" ref="D6:N6" si="0">SUM(D7:D10)</f>
        <v>0</v>
      </c>
      <c r="E6" s="7">
        <f t="shared" si="0"/>
        <v>11101.78</v>
      </c>
      <c r="F6" s="7">
        <f t="shared" si="0"/>
        <v>0</v>
      </c>
      <c r="G6" s="634">
        <f t="shared" si="0"/>
        <v>0</v>
      </c>
      <c r="H6" s="634">
        <f t="shared" si="0"/>
        <v>0</v>
      </c>
      <c r="I6" s="634">
        <f t="shared" si="0"/>
        <v>0</v>
      </c>
      <c r="J6" s="7">
        <f t="shared" si="0"/>
        <v>0</v>
      </c>
      <c r="K6" s="7">
        <f t="shared" si="0"/>
        <v>0</v>
      </c>
      <c r="L6" s="7">
        <f t="shared" si="0"/>
        <v>0</v>
      </c>
      <c r="M6" s="7">
        <f t="shared" si="0"/>
        <v>0</v>
      </c>
      <c r="N6" s="7">
        <f t="shared" si="0"/>
        <v>0</v>
      </c>
      <c r="O6" s="30">
        <f>SUM(O7:O10)</f>
        <v>11101.78</v>
      </c>
      <c r="P6" s="8">
        <f>SUM(P7:P10)</f>
        <v>0</v>
      </c>
      <c r="Q6" s="31" t="e">
        <f>O6/P6*100</f>
        <v>#DIV/0!</v>
      </c>
      <c r="R6" s="17"/>
      <c r="U6"/>
      <c r="V6"/>
    </row>
    <row r="7" spans="1:27" ht="12.4" customHeight="1" x14ac:dyDescent="0.2">
      <c r="A7" s="208"/>
      <c r="B7" s="115" t="s">
        <v>24</v>
      </c>
      <c r="C7" s="372"/>
      <c r="D7" s="372"/>
      <c r="E7" s="372">
        <f>5100+3375+214+1329.38+600+483.4</f>
        <v>11101.78</v>
      </c>
      <c r="F7" s="372"/>
      <c r="G7" s="372"/>
      <c r="H7" s="372"/>
      <c r="I7" s="372"/>
      <c r="J7" s="372"/>
      <c r="K7" s="372"/>
      <c r="L7" s="372"/>
      <c r="M7" s="372"/>
      <c r="N7" s="372"/>
      <c r="O7" s="9">
        <f t="shared" ref="O7:O68" si="1">SUM(C7:N7)</f>
        <v>11101.78</v>
      </c>
      <c r="P7" s="10"/>
      <c r="Q7" s="38"/>
      <c r="R7" s="17"/>
      <c r="U7"/>
      <c r="V7"/>
    </row>
    <row r="8" spans="1:27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>SUM(C8:N8)</f>
        <v>0</v>
      </c>
      <c r="P8" s="10"/>
      <c r="Q8" s="38"/>
      <c r="R8" s="17"/>
      <c r="U8"/>
      <c r="V8"/>
    </row>
    <row r="9" spans="1:27" ht="12.4" customHeight="1" x14ac:dyDescent="0.2">
      <c r="A9" s="130"/>
      <c r="B9" s="6" t="s">
        <v>140</v>
      </c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10">
        <f>SUM(C9:N9)</f>
        <v>0</v>
      </c>
      <c r="P9" s="10"/>
      <c r="Q9" s="38"/>
      <c r="R9" s="17"/>
      <c r="U9"/>
      <c r="V9"/>
    </row>
    <row r="10" spans="1:27" ht="12.4" customHeight="1" x14ac:dyDescent="0.2">
      <c r="A10" s="131"/>
      <c r="B10" s="5" t="s">
        <v>305</v>
      </c>
      <c r="C10" s="378"/>
      <c r="D10" s="378"/>
      <c r="E10" s="378"/>
      <c r="F10" s="378"/>
      <c r="G10" s="636"/>
      <c r="H10" s="636"/>
      <c r="I10" s="636"/>
      <c r="J10" s="378"/>
      <c r="K10" s="378"/>
      <c r="L10" s="378"/>
      <c r="M10" s="378"/>
      <c r="N10" s="378"/>
      <c r="O10" s="39">
        <f t="shared" si="1"/>
        <v>0</v>
      </c>
      <c r="P10" s="10"/>
      <c r="Q10" s="38"/>
      <c r="R10" s="17"/>
      <c r="U10"/>
      <c r="V10"/>
    </row>
    <row r="11" spans="1:27" ht="14.25" customHeight="1" x14ac:dyDescent="0.2">
      <c r="A11" s="127">
        <v>33</v>
      </c>
      <c r="B11" s="128" t="s">
        <v>18</v>
      </c>
      <c r="C11" s="24">
        <f t="shared" ref="C11:O11" si="2">SUM(C12:C15)</f>
        <v>0</v>
      </c>
      <c r="D11" s="24">
        <f t="shared" si="2"/>
        <v>0</v>
      </c>
      <c r="E11" s="24">
        <f t="shared" si="2"/>
        <v>10200</v>
      </c>
      <c r="F11" s="24">
        <f t="shared" si="2"/>
        <v>0</v>
      </c>
      <c r="G11" s="634">
        <f t="shared" si="2"/>
        <v>0</v>
      </c>
      <c r="H11" s="634">
        <f t="shared" si="2"/>
        <v>0</v>
      </c>
      <c r="I11" s="634">
        <f t="shared" si="2"/>
        <v>0</v>
      </c>
      <c r="J11" s="24">
        <f t="shared" si="2"/>
        <v>0</v>
      </c>
      <c r="K11" s="24">
        <f t="shared" si="2"/>
        <v>0</v>
      </c>
      <c r="L11" s="24">
        <f t="shared" si="2"/>
        <v>0</v>
      </c>
      <c r="M11" s="24">
        <f t="shared" si="2"/>
        <v>0</v>
      </c>
      <c r="N11" s="24">
        <f t="shared" si="2"/>
        <v>0</v>
      </c>
      <c r="O11" s="24">
        <f t="shared" si="2"/>
        <v>10200</v>
      </c>
      <c r="P11" s="24">
        <f>SUM(P12:P15)</f>
        <v>0</v>
      </c>
      <c r="Q11" s="31" t="e">
        <f>O11/P11*100</f>
        <v>#DIV/0!</v>
      </c>
      <c r="R11" s="17"/>
      <c r="U11"/>
      <c r="V11"/>
    </row>
    <row r="12" spans="1:27" ht="14.25" customHeight="1" x14ac:dyDescent="0.2">
      <c r="A12" s="132"/>
      <c r="B12" s="115" t="s">
        <v>112</v>
      </c>
      <c r="C12" s="381"/>
      <c r="D12" s="382"/>
      <c r="E12" s="382"/>
      <c r="F12" s="382"/>
      <c r="G12" s="382"/>
      <c r="H12" s="382"/>
      <c r="I12" s="382"/>
      <c r="J12" s="381"/>
      <c r="K12" s="381"/>
      <c r="L12" s="381"/>
      <c r="M12" s="381"/>
      <c r="N12" s="381"/>
      <c r="O12" s="381">
        <f t="shared" si="1"/>
        <v>0</v>
      </c>
      <c r="P12" s="9"/>
      <c r="Q12" s="17"/>
      <c r="R12" s="17"/>
    </row>
    <row r="13" spans="1:27" ht="14.25" customHeight="1" x14ac:dyDescent="0.2">
      <c r="A13" s="135"/>
      <c r="B13" s="6" t="s">
        <v>288</v>
      </c>
      <c r="C13" s="382"/>
      <c r="D13" s="382"/>
      <c r="E13" s="382">
        <v>10200</v>
      </c>
      <c r="F13" s="382"/>
      <c r="G13" s="382"/>
      <c r="H13" s="382"/>
      <c r="I13" s="382"/>
      <c r="J13" s="382"/>
      <c r="K13" s="380"/>
      <c r="L13" s="382"/>
      <c r="M13" s="382"/>
      <c r="N13" s="382"/>
      <c r="O13" s="10">
        <f t="shared" si="1"/>
        <v>10200</v>
      </c>
      <c r="P13" s="10"/>
      <c r="Q13" s="17"/>
      <c r="R13" s="17"/>
    </row>
    <row r="14" spans="1:27" ht="14.25" customHeight="1" x14ac:dyDescent="0.2">
      <c r="A14" s="135"/>
      <c r="B14" s="6" t="s">
        <v>270</v>
      </c>
      <c r="C14" s="382"/>
      <c r="D14" s="382"/>
      <c r="E14" s="382"/>
      <c r="F14" s="382"/>
      <c r="G14" s="382"/>
      <c r="H14" s="382"/>
      <c r="I14" s="382"/>
      <c r="J14" s="382"/>
      <c r="K14" s="380"/>
      <c r="L14" s="382"/>
      <c r="M14" s="382"/>
      <c r="N14" s="382"/>
      <c r="O14" s="10">
        <f t="shared" si="1"/>
        <v>0</v>
      </c>
      <c r="P14" s="10"/>
      <c r="Q14" s="17"/>
      <c r="R14" s="17"/>
    </row>
    <row r="15" spans="1:27" ht="14.25" customHeight="1" x14ac:dyDescent="0.2">
      <c r="A15" s="206"/>
      <c r="B15" s="5" t="s">
        <v>155</v>
      </c>
      <c r="C15" s="376"/>
      <c r="D15" s="376"/>
      <c r="E15" s="376"/>
      <c r="F15" s="376"/>
      <c r="G15" s="376"/>
      <c r="H15" s="376"/>
      <c r="I15" s="376"/>
      <c r="J15" s="376"/>
      <c r="K15" s="384"/>
      <c r="L15" s="376"/>
      <c r="M15" s="376"/>
      <c r="N15" s="376"/>
      <c r="O15" s="40">
        <f t="shared" si="1"/>
        <v>0</v>
      </c>
      <c r="P15" s="40"/>
      <c r="Q15" s="49"/>
      <c r="R15" s="17"/>
    </row>
    <row r="16" spans="1:27" ht="14.25" customHeight="1" x14ac:dyDescent="0.2">
      <c r="A16" s="136">
        <v>34</v>
      </c>
      <c r="B16" s="128" t="s">
        <v>211</v>
      </c>
      <c r="C16" s="422">
        <f>C17+C18</f>
        <v>28674.74</v>
      </c>
      <c r="D16" s="422">
        <f t="shared" ref="D16:N16" si="3">D17+D18</f>
        <v>29713.4</v>
      </c>
      <c r="E16" s="422">
        <f t="shared" si="3"/>
        <v>0</v>
      </c>
      <c r="F16" s="422">
        <f t="shared" si="3"/>
        <v>0</v>
      </c>
      <c r="G16" s="422">
        <f t="shared" si="3"/>
        <v>0</v>
      </c>
      <c r="H16" s="422">
        <f t="shared" si="3"/>
        <v>0</v>
      </c>
      <c r="I16" s="422">
        <f t="shared" si="3"/>
        <v>0</v>
      </c>
      <c r="J16" s="422">
        <f t="shared" si="3"/>
        <v>0</v>
      </c>
      <c r="K16" s="422">
        <f t="shared" si="3"/>
        <v>0</v>
      </c>
      <c r="L16" s="422">
        <f t="shared" si="3"/>
        <v>0</v>
      </c>
      <c r="M16" s="422">
        <f t="shared" si="3"/>
        <v>0</v>
      </c>
      <c r="N16" s="422">
        <f t="shared" si="3"/>
        <v>0</v>
      </c>
      <c r="O16" s="375">
        <f>O17+O18</f>
        <v>58388.14</v>
      </c>
      <c r="P16" s="375">
        <f>P17+P18</f>
        <v>0</v>
      </c>
      <c r="Q16" s="49" t="e">
        <f>O16/P16*100</f>
        <v>#DIV/0!</v>
      </c>
      <c r="R16" s="17"/>
    </row>
    <row r="17" spans="1:18" ht="12.75" customHeight="1" x14ac:dyDescent="0.2">
      <c r="A17" s="700"/>
      <c r="B17" s="6" t="s">
        <v>298</v>
      </c>
      <c r="C17" s="382"/>
      <c r="D17" s="382"/>
      <c r="E17" s="382"/>
      <c r="F17" s="382"/>
      <c r="G17" s="382"/>
      <c r="H17" s="382"/>
      <c r="I17" s="382"/>
      <c r="J17" s="382"/>
      <c r="K17" s="382"/>
      <c r="L17" s="382"/>
      <c r="M17" s="382"/>
      <c r="N17" s="399"/>
      <c r="O17" s="10">
        <f t="shared" si="1"/>
        <v>0</v>
      </c>
      <c r="P17" s="25"/>
      <c r="Q17" s="38"/>
      <c r="R17" s="17"/>
    </row>
    <row r="18" spans="1:18" ht="12.75" customHeight="1" x14ac:dyDescent="0.2">
      <c r="A18" s="700"/>
      <c r="B18" s="6" t="s">
        <v>417</v>
      </c>
      <c r="C18" s="382">
        <v>28674.74</v>
      </c>
      <c r="D18" s="382">
        <v>29713.4</v>
      </c>
      <c r="E18" s="382"/>
      <c r="F18" s="382"/>
      <c r="G18" s="382"/>
      <c r="H18" s="382"/>
      <c r="I18" s="382"/>
      <c r="J18" s="382"/>
      <c r="K18" s="382"/>
      <c r="L18" s="382"/>
      <c r="M18" s="382"/>
      <c r="N18" s="382"/>
      <c r="O18" s="40">
        <f t="shared" si="1"/>
        <v>58388.14</v>
      </c>
      <c r="P18" s="25"/>
      <c r="Q18" s="38"/>
      <c r="R18" s="17"/>
    </row>
    <row r="19" spans="1:18" ht="14.25" customHeight="1" x14ac:dyDescent="0.2">
      <c r="A19" s="127">
        <v>36</v>
      </c>
      <c r="B19" s="128" t="s">
        <v>21</v>
      </c>
      <c r="C19" s="8">
        <f t="shared" ref="C19:O19" si="4">SUM(C20:C24)</f>
        <v>0</v>
      </c>
      <c r="D19" s="8">
        <f t="shared" si="4"/>
        <v>0</v>
      </c>
      <c r="E19" s="8">
        <f t="shared" si="4"/>
        <v>0</v>
      </c>
      <c r="F19" s="8">
        <f t="shared" si="4"/>
        <v>0</v>
      </c>
      <c r="G19" s="606">
        <f t="shared" si="4"/>
        <v>0</v>
      </c>
      <c r="H19" s="606">
        <f t="shared" si="4"/>
        <v>0</v>
      </c>
      <c r="I19" s="606">
        <f t="shared" si="4"/>
        <v>0</v>
      </c>
      <c r="J19" s="8">
        <f t="shared" si="4"/>
        <v>0</v>
      </c>
      <c r="K19" s="8">
        <f t="shared" si="4"/>
        <v>0</v>
      </c>
      <c r="L19" s="8">
        <f t="shared" si="4"/>
        <v>0</v>
      </c>
      <c r="M19" s="8">
        <f t="shared" si="4"/>
        <v>0</v>
      </c>
      <c r="N19" s="8">
        <f t="shared" si="4"/>
        <v>0</v>
      </c>
      <c r="O19" s="39">
        <f t="shared" si="4"/>
        <v>0</v>
      </c>
      <c r="P19" s="8">
        <f>SUM(P20:P24)</f>
        <v>0</v>
      </c>
      <c r="Q19" s="31"/>
      <c r="R19" s="17"/>
    </row>
    <row r="20" spans="1:18" ht="12.6" customHeight="1" x14ac:dyDescent="0.2">
      <c r="A20" s="162"/>
      <c r="B20" s="216" t="s">
        <v>151</v>
      </c>
      <c r="C20" s="372"/>
      <c r="D20" s="372"/>
      <c r="E20" s="377"/>
      <c r="F20" s="377"/>
      <c r="G20" s="377"/>
      <c r="H20" s="377"/>
      <c r="I20" s="377"/>
      <c r="J20" s="372"/>
      <c r="K20" s="372"/>
      <c r="L20" s="372"/>
      <c r="M20" s="372"/>
      <c r="N20" s="372"/>
      <c r="O20" s="32">
        <f t="shared" si="1"/>
        <v>0</v>
      </c>
      <c r="P20" s="10"/>
      <c r="Q20" s="38"/>
      <c r="R20" s="17"/>
    </row>
    <row r="21" spans="1:18" ht="12.4" customHeight="1" x14ac:dyDescent="0.2">
      <c r="A21" s="134"/>
      <c r="B21" s="6" t="s">
        <v>34</v>
      </c>
      <c r="C21" s="377"/>
      <c r="D21" s="377"/>
      <c r="E21" s="386"/>
      <c r="F21" s="377"/>
      <c r="G21" s="377"/>
      <c r="H21" s="377"/>
      <c r="I21" s="377"/>
      <c r="J21" s="377"/>
      <c r="K21" s="377"/>
      <c r="L21" s="377"/>
      <c r="M21" s="377"/>
      <c r="N21" s="377"/>
      <c r="O21" s="37">
        <f t="shared" si="1"/>
        <v>0</v>
      </c>
      <c r="P21" s="10"/>
      <c r="Q21" s="38"/>
      <c r="R21" s="28"/>
    </row>
    <row r="22" spans="1:18" ht="12.4" customHeight="1" x14ac:dyDescent="0.2">
      <c r="A22" s="134"/>
      <c r="B22" s="6" t="s">
        <v>26</v>
      </c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">
        <f>SUM(C22:N22)</f>
        <v>0</v>
      </c>
      <c r="P22" s="10"/>
      <c r="Q22" s="38"/>
    </row>
    <row r="23" spans="1:18" ht="12.4" customHeight="1" x14ac:dyDescent="0.2">
      <c r="A23" s="134"/>
      <c r="B23" s="6" t="s">
        <v>123</v>
      </c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">
        <f t="shared" si="1"/>
        <v>0</v>
      </c>
      <c r="P23" s="10"/>
      <c r="Q23" s="38"/>
      <c r="R23" s="28"/>
    </row>
    <row r="24" spans="1:18" ht="12.4" customHeight="1" x14ac:dyDescent="0.2">
      <c r="A24" s="134"/>
      <c r="B24" s="6" t="s">
        <v>19</v>
      </c>
      <c r="C24" s="378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">
        <f t="shared" si="1"/>
        <v>0</v>
      </c>
      <c r="P24" s="10"/>
      <c r="Q24" s="48"/>
      <c r="R24" s="38"/>
    </row>
    <row r="25" spans="1:18" ht="14.25" customHeight="1" x14ac:dyDescent="0.2">
      <c r="A25" s="127">
        <v>39</v>
      </c>
      <c r="B25" s="128" t="s">
        <v>11</v>
      </c>
      <c r="C25" s="8">
        <f>SUM(C26:C54)</f>
        <v>110000</v>
      </c>
      <c r="D25" s="8">
        <f t="shared" ref="D25:P25" si="5">SUM(D26:D54)</f>
        <v>0</v>
      </c>
      <c r="E25" s="8">
        <f t="shared" si="5"/>
        <v>0</v>
      </c>
      <c r="F25" s="606">
        <f t="shared" si="5"/>
        <v>0</v>
      </c>
      <c r="G25" s="606">
        <f t="shared" si="5"/>
        <v>0</v>
      </c>
      <c r="H25" s="606">
        <f t="shared" si="5"/>
        <v>0</v>
      </c>
      <c r="I25" s="606">
        <f t="shared" si="5"/>
        <v>0</v>
      </c>
      <c r="J25" s="8">
        <f t="shared" si="5"/>
        <v>0</v>
      </c>
      <c r="K25" s="8">
        <f t="shared" si="5"/>
        <v>0</v>
      </c>
      <c r="L25" s="8">
        <f t="shared" si="5"/>
        <v>0</v>
      </c>
      <c r="M25" s="8">
        <f t="shared" si="5"/>
        <v>0</v>
      </c>
      <c r="N25" s="8">
        <f t="shared" si="5"/>
        <v>0</v>
      </c>
      <c r="O25" s="8">
        <f t="shared" si="5"/>
        <v>110000</v>
      </c>
      <c r="P25" s="8">
        <f t="shared" si="5"/>
        <v>0</v>
      </c>
      <c r="Q25" s="49" t="e">
        <f>O25/P25*100</f>
        <v>#DIV/0!</v>
      </c>
      <c r="R25" s="17"/>
    </row>
    <row r="26" spans="1:18" ht="12.4" customHeight="1" x14ac:dyDescent="0.2">
      <c r="A26" s="134"/>
      <c r="B26" s="6" t="s">
        <v>241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">
        <f t="shared" si="1"/>
        <v>0</v>
      </c>
      <c r="P26" s="10"/>
      <c r="Q26" s="38"/>
      <c r="R26" s="28"/>
    </row>
    <row r="27" spans="1:18" ht="12.4" customHeight="1" x14ac:dyDescent="0.2">
      <c r="A27" s="208"/>
      <c r="B27" s="6" t="s">
        <v>391</v>
      </c>
      <c r="C27" s="379">
        <v>110000</v>
      </c>
      <c r="D27" s="379"/>
      <c r="E27" s="382"/>
      <c r="F27" s="382"/>
      <c r="G27" s="382"/>
      <c r="H27" s="382"/>
      <c r="I27" s="382"/>
      <c r="J27" s="382"/>
      <c r="K27" s="379"/>
      <c r="L27" s="379"/>
      <c r="M27" s="379"/>
      <c r="N27" s="379"/>
      <c r="O27" s="37">
        <f t="shared" si="1"/>
        <v>110000</v>
      </c>
      <c r="P27" s="10"/>
      <c r="Q27" s="38"/>
      <c r="R27" s="17"/>
    </row>
    <row r="28" spans="1:18" ht="12.4" customHeight="1" x14ac:dyDescent="0.2">
      <c r="A28" s="426"/>
      <c r="B28" s="6" t="s">
        <v>299</v>
      </c>
      <c r="C28" s="379"/>
      <c r="D28" s="379"/>
      <c r="E28" s="382"/>
      <c r="F28" s="382"/>
      <c r="G28" s="382"/>
      <c r="H28" s="382"/>
      <c r="I28" s="382"/>
      <c r="J28" s="382"/>
      <c r="K28" s="382"/>
      <c r="L28" s="382"/>
      <c r="M28" s="382"/>
      <c r="N28" s="379"/>
      <c r="O28" s="37">
        <f t="shared" si="1"/>
        <v>0</v>
      </c>
      <c r="P28" s="10"/>
      <c r="Q28" s="38"/>
      <c r="R28" s="17"/>
    </row>
    <row r="29" spans="1:18" ht="12.4" customHeight="1" x14ac:dyDescent="0.2">
      <c r="A29" s="134"/>
      <c r="B29" s="105" t="s">
        <v>225</v>
      </c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">
        <f t="shared" si="1"/>
        <v>0</v>
      </c>
      <c r="P29" s="10"/>
      <c r="Q29" s="38"/>
      <c r="R29" s="28"/>
    </row>
    <row r="30" spans="1:18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">
        <f t="shared" si="1"/>
        <v>0</v>
      </c>
      <c r="P30" s="10"/>
      <c r="Q30" s="38"/>
      <c r="R30" s="17"/>
    </row>
    <row r="31" spans="1:18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">
        <f t="shared" si="1"/>
        <v>0</v>
      </c>
      <c r="P31" s="10"/>
      <c r="Q31" s="38"/>
      <c r="R31" s="17"/>
    </row>
    <row r="32" spans="1:18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">
        <f t="shared" si="1"/>
        <v>0</v>
      </c>
      <c r="P32" s="10"/>
      <c r="Q32" s="38"/>
      <c r="R32" s="17"/>
    </row>
    <row r="33" spans="1:18" ht="12.4" customHeight="1" x14ac:dyDescent="0.2">
      <c r="A33" s="134"/>
      <c r="B33" s="105" t="s">
        <v>230</v>
      </c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">
        <f t="shared" si="1"/>
        <v>0</v>
      </c>
      <c r="P33" s="10"/>
      <c r="Q33" s="38"/>
      <c r="R33" s="28"/>
    </row>
    <row r="34" spans="1:18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">
        <f t="shared" si="1"/>
        <v>0</v>
      </c>
      <c r="P34" s="10"/>
      <c r="Q34" s="38"/>
      <c r="R34" s="17"/>
    </row>
    <row r="35" spans="1:18" ht="12.4" customHeight="1" x14ac:dyDescent="0.2">
      <c r="A35" s="208"/>
      <c r="B35" s="105" t="s">
        <v>120</v>
      </c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">
        <f t="shared" si="1"/>
        <v>0</v>
      </c>
      <c r="P35" s="10"/>
      <c r="Q35" s="38"/>
      <c r="R35" s="28"/>
    </row>
    <row r="36" spans="1:18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">
        <f t="shared" si="1"/>
        <v>0</v>
      </c>
      <c r="P36" s="10"/>
      <c r="Q36" s="38"/>
      <c r="R36" s="28"/>
    </row>
    <row r="37" spans="1:18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">
        <f t="shared" si="1"/>
        <v>0</v>
      </c>
      <c r="P37" s="10"/>
      <c r="Q37" s="38"/>
      <c r="R37" s="28"/>
    </row>
    <row r="38" spans="1:18" ht="12.4" customHeight="1" x14ac:dyDescent="0.2">
      <c r="A38" s="134"/>
      <c r="B38" s="6" t="s">
        <v>46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">
        <f t="shared" si="1"/>
        <v>0</v>
      </c>
      <c r="P38" s="10"/>
      <c r="Q38" s="38"/>
      <c r="R38" s="17"/>
    </row>
    <row r="39" spans="1:18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">
        <f t="shared" si="1"/>
        <v>0</v>
      </c>
      <c r="P39" s="10"/>
      <c r="Q39" s="38"/>
      <c r="R39" s="17"/>
    </row>
    <row r="40" spans="1:18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">
        <f t="shared" si="1"/>
        <v>0</v>
      </c>
      <c r="P40" s="10"/>
      <c r="Q40" s="38"/>
      <c r="R40" s="17"/>
    </row>
    <row r="41" spans="1:18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82"/>
      <c r="M41" s="379"/>
      <c r="N41" s="379"/>
      <c r="O41" s="37">
        <f t="shared" si="1"/>
        <v>0</v>
      </c>
      <c r="P41" s="10"/>
      <c r="Q41" s="38"/>
      <c r="R41" s="17"/>
    </row>
    <row r="42" spans="1:18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37">
        <f t="shared" si="1"/>
        <v>0</v>
      </c>
      <c r="P42" s="10"/>
      <c r="Q42" s="38"/>
      <c r="R42" s="17"/>
    </row>
    <row r="43" spans="1:18" ht="12.4" customHeight="1" x14ac:dyDescent="0.2">
      <c r="A43" s="134"/>
      <c r="B43" s="6" t="s">
        <v>142</v>
      </c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37">
        <f t="shared" si="1"/>
        <v>0</v>
      </c>
      <c r="P43" s="10"/>
      <c r="Q43" s="38"/>
      <c r="R43" s="17"/>
    </row>
    <row r="44" spans="1:18" ht="12.4" customHeight="1" x14ac:dyDescent="0.2">
      <c r="A44" s="208"/>
      <c r="B44" s="6" t="s">
        <v>161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">
        <f>SUM(C44:N44)</f>
        <v>0</v>
      </c>
      <c r="P44" s="10"/>
      <c r="Q44" s="38"/>
      <c r="R44" s="17"/>
    </row>
    <row r="45" spans="1:18" ht="12.4" customHeight="1" x14ac:dyDescent="0.2">
      <c r="A45" s="253"/>
      <c r="B45" s="6" t="s">
        <v>258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37">
        <f t="shared" si="1"/>
        <v>0</v>
      </c>
      <c r="P45" s="10"/>
      <c r="Q45" s="38"/>
      <c r="R45" s="17"/>
    </row>
    <row r="46" spans="1:18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1"/>
        <v>0</v>
      </c>
      <c r="P46" s="10"/>
      <c r="Q46" s="38"/>
      <c r="R46" s="17"/>
    </row>
    <row r="47" spans="1:18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">
        <f t="shared" si="1"/>
        <v>0</v>
      </c>
      <c r="P47" s="10"/>
      <c r="Q47" s="38"/>
      <c r="R47" s="17"/>
    </row>
    <row r="48" spans="1:18" ht="12.4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">
        <f t="shared" si="1"/>
        <v>0</v>
      </c>
      <c r="P48" s="10"/>
      <c r="Q48" s="38"/>
      <c r="R48" s="17"/>
    </row>
    <row r="49" spans="1:20" ht="12.4" customHeight="1" x14ac:dyDescent="0.2">
      <c r="A49" s="134"/>
      <c r="B49" s="6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">
        <f t="shared" si="1"/>
        <v>0</v>
      </c>
      <c r="P49" s="10"/>
      <c r="Q49" s="38"/>
      <c r="R49" s="17"/>
    </row>
    <row r="50" spans="1:20" ht="12.4" customHeight="1" x14ac:dyDescent="0.2">
      <c r="A50" s="134"/>
      <c r="B50" s="6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">
        <f t="shared" si="1"/>
        <v>0</v>
      </c>
      <c r="P50" s="10"/>
      <c r="Q50" s="38"/>
      <c r="R50" s="17"/>
    </row>
    <row r="51" spans="1:20" ht="12.4" customHeight="1" x14ac:dyDescent="0.2">
      <c r="A51" s="134"/>
      <c r="B51" s="6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37">
        <f t="shared" si="1"/>
        <v>0</v>
      </c>
      <c r="P51" s="10"/>
      <c r="Q51" s="38"/>
      <c r="R51" s="17"/>
    </row>
    <row r="52" spans="1:20" ht="12.4" customHeight="1" x14ac:dyDescent="0.2">
      <c r="A52" s="134"/>
      <c r="B52" s="6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">
        <f t="shared" si="1"/>
        <v>0</v>
      </c>
      <c r="P52" s="10"/>
      <c r="Q52" s="38"/>
      <c r="R52" s="17"/>
    </row>
    <row r="53" spans="1:20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">
        <f t="shared" si="1"/>
        <v>0</v>
      </c>
      <c r="P53" s="10"/>
      <c r="Q53" s="38"/>
      <c r="R53" s="17"/>
    </row>
    <row r="54" spans="1:20" ht="12.4" customHeight="1" x14ac:dyDescent="0.2">
      <c r="A54" s="134"/>
      <c r="B54" s="6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37">
        <f t="shared" si="1"/>
        <v>0</v>
      </c>
      <c r="P54" s="10"/>
      <c r="Q54" s="38"/>
      <c r="R54" s="17"/>
    </row>
    <row r="55" spans="1:20" ht="13.5" customHeight="1" x14ac:dyDescent="0.2">
      <c r="A55" s="576">
        <v>40</v>
      </c>
      <c r="B55" s="128" t="s">
        <v>263</v>
      </c>
      <c r="C55" s="8">
        <f>C56+C58</f>
        <v>0</v>
      </c>
      <c r="D55" s="8">
        <f t="shared" ref="D55:N55" si="6">D56+D58</f>
        <v>0</v>
      </c>
      <c r="E55" s="8">
        <f t="shared" si="6"/>
        <v>0</v>
      </c>
      <c r="F55" s="8">
        <f t="shared" si="6"/>
        <v>0</v>
      </c>
      <c r="G55" s="8">
        <f t="shared" si="6"/>
        <v>0</v>
      </c>
      <c r="H55" s="8">
        <f t="shared" si="6"/>
        <v>0</v>
      </c>
      <c r="I55" s="8">
        <f t="shared" si="6"/>
        <v>0</v>
      </c>
      <c r="J55" s="8">
        <f t="shared" si="6"/>
        <v>0</v>
      </c>
      <c r="K55" s="8">
        <f t="shared" si="6"/>
        <v>0</v>
      </c>
      <c r="L55" s="8">
        <f t="shared" si="6"/>
        <v>0</v>
      </c>
      <c r="M55" s="8">
        <f t="shared" si="6"/>
        <v>0</v>
      </c>
      <c r="N55" s="8">
        <f t="shared" si="6"/>
        <v>0</v>
      </c>
      <c r="O55" s="8">
        <f>SUM(O56:O58)</f>
        <v>0</v>
      </c>
      <c r="P55" s="30">
        <f>SUM(P56:P58)</f>
        <v>0</v>
      </c>
      <c r="Q55" s="42"/>
      <c r="R55" s="17"/>
    </row>
    <row r="56" spans="1:20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  <c r="S56" s="1"/>
      <c r="T56" s="1"/>
    </row>
    <row r="57" spans="1:20" ht="12.4" customHeight="1" x14ac:dyDescent="0.2">
      <c r="A57" s="134"/>
      <c r="B57" s="6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  <c r="S57" s="1"/>
      <c r="T57" s="1"/>
    </row>
    <row r="58" spans="1:20" ht="12.4" customHeight="1" x14ac:dyDescent="0.2">
      <c r="A58" s="133"/>
      <c r="B58" s="5" t="s">
        <v>312</v>
      </c>
      <c r="C58" s="706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  <c r="S58" s="1"/>
      <c r="T58" s="1"/>
    </row>
    <row r="59" spans="1:20" ht="14.25" customHeight="1" x14ac:dyDescent="0.2">
      <c r="A59" s="206">
        <v>47</v>
      </c>
      <c r="B59" s="145" t="s">
        <v>20</v>
      </c>
      <c r="C59" s="177">
        <f>SUM(C60:C61)</f>
        <v>0</v>
      </c>
      <c r="D59" s="177">
        <f t="shared" ref="D59:O59" si="7">SUM(D60:D61)</f>
        <v>0</v>
      </c>
      <c r="E59" s="177">
        <f t="shared" si="7"/>
        <v>0</v>
      </c>
      <c r="F59" s="177">
        <f t="shared" si="7"/>
        <v>0</v>
      </c>
      <c r="G59" s="637">
        <f t="shared" si="7"/>
        <v>0</v>
      </c>
      <c r="H59" s="637">
        <f t="shared" si="7"/>
        <v>0</v>
      </c>
      <c r="I59" s="637">
        <f t="shared" si="7"/>
        <v>0</v>
      </c>
      <c r="J59" s="177">
        <f t="shared" si="7"/>
        <v>0</v>
      </c>
      <c r="K59" s="177">
        <f t="shared" si="7"/>
        <v>0</v>
      </c>
      <c r="L59" s="177">
        <f t="shared" si="7"/>
        <v>0</v>
      </c>
      <c r="M59" s="177">
        <f t="shared" si="7"/>
        <v>0</v>
      </c>
      <c r="N59" s="177">
        <f t="shared" si="7"/>
        <v>0</v>
      </c>
      <c r="O59" s="255">
        <f t="shared" si="7"/>
        <v>0</v>
      </c>
      <c r="P59" s="40">
        <f>SUM(P60:P61)</f>
        <v>0</v>
      </c>
      <c r="Q59" s="49"/>
      <c r="R59" s="17"/>
    </row>
    <row r="60" spans="1:20" ht="14.25" customHeight="1" x14ac:dyDescent="0.2">
      <c r="A60" s="135"/>
      <c r="B60" s="6" t="s">
        <v>218</v>
      </c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2"/>
      <c r="N60" s="382"/>
      <c r="O60" s="37">
        <f t="shared" si="1"/>
        <v>0</v>
      </c>
      <c r="P60" s="10"/>
      <c r="Q60" s="38"/>
      <c r="R60" s="17"/>
    </row>
    <row r="61" spans="1:20" ht="14.25" customHeight="1" x14ac:dyDescent="0.2">
      <c r="A61" s="426"/>
      <c r="B61" s="5" t="s">
        <v>237</v>
      </c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2"/>
      <c r="N61" s="382"/>
      <c r="O61" s="37">
        <f t="shared" si="1"/>
        <v>0</v>
      </c>
      <c r="P61" s="40"/>
      <c r="Q61" s="49"/>
      <c r="R61" s="17"/>
    </row>
    <row r="62" spans="1:20" ht="14.25" customHeight="1" x14ac:dyDescent="0.2">
      <c r="A62" s="127">
        <v>49</v>
      </c>
      <c r="B62" s="128" t="s">
        <v>432</v>
      </c>
      <c r="C62" s="374"/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>SUM(C62:N62)</f>
        <v>0</v>
      </c>
      <c r="P62" s="5"/>
      <c r="Q62" s="49"/>
      <c r="R62" s="17"/>
      <c r="S62" s="1"/>
      <c r="T62" s="1"/>
    </row>
    <row r="63" spans="1:20" ht="14.25" customHeight="1" x14ac:dyDescent="0.2">
      <c r="A63" s="136">
        <v>92</v>
      </c>
      <c r="B63" s="128" t="s">
        <v>290</v>
      </c>
      <c r="C63" s="374">
        <v>594.51</v>
      </c>
      <c r="D63" s="385"/>
      <c r="E63" s="385"/>
      <c r="F63" s="385"/>
      <c r="G63" s="567"/>
      <c r="H63" s="567"/>
      <c r="I63" s="567"/>
      <c r="J63" s="385"/>
      <c r="K63" s="385"/>
      <c r="L63" s="385"/>
      <c r="M63" s="385"/>
      <c r="N63" s="385"/>
      <c r="O63" s="8">
        <f t="shared" si="1"/>
        <v>594.51</v>
      </c>
      <c r="P63" s="8"/>
      <c r="Q63" s="31" t="e">
        <f>O63/P63*100</f>
        <v>#DIV/0!</v>
      </c>
      <c r="R63" s="17"/>
    </row>
    <row r="64" spans="1:20" ht="14.25" customHeight="1" x14ac:dyDescent="0.2">
      <c r="A64" s="127">
        <v>93</v>
      </c>
      <c r="B64" s="128" t="s">
        <v>184</v>
      </c>
      <c r="C64" s="385"/>
      <c r="D64" s="385"/>
      <c r="E64" s="385"/>
      <c r="F64" s="385"/>
      <c r="G64" s="567"/>
      <c r="H64" s="567"/>
      <c r="I64" s="567"/>
      <c r="J64" s="385"/>
      <c r="K64" s="385"/>
      <c r="L64" s="385"/>
      <c r="M64" s="385"/>
      <c r="N64" s="385"/>
      <c r="O64" s="8">
        <f t="shared" si="1"/>
        <v>0</v>
      </c>
      <c r="P64" s="8"/>
      <c r="Q64" s="42"/>
      <c r="R64" s="17"/>
    </row>
    <row r="65" spans="1:18" ht="14.25" customHeight="1" thickBot="1" x14ac:dyDescent="0.25">
      <c r="A65" s="496">
        <v>20</v>
      </c>
      <c r="B65" s="137" t="s">
        <v>236</v>
      </c>
      <c r="C65" s="388"/>
      <c r="D65" s="388"/>
      <c r="E65" s="388"/>
      <c r="F65" s="388"/>
      <c r="G65" s="638"/>
      <c r="H65" s="638"/>
      <c r="I65" s="638"/>
      <c r="J65" s="388"/>
      <c r="K65" s="388"/>
      <c r="L65" s="388"/>
      <c r="M65" s="388"/>
      <c r="N65" s="388"/>
      <c r="O65" s="124">
        <f t="shared" si="1"/>
        <v>0</v>
      </c>
      <c r="P65" s="509"/>
      <c r="Q65" s="503"/>
      <c r="R65" s="17"/>
    </row>
    <row r="66" spans="1:18" ht="17.25" customHeight="1" thickBot="1" x14ac:dyDescent="0.25">
      <c r="A66" s="879" t="s">
        <v>162</v>
      </c>
      <c r="B66" s="880"/>
      <c r="C66" s="309">
        <f>C4+C5+C6+C11+C16+C19+C25+C55+C59+C62+C63+C64+C65</f>
        <v>139269.25</v>
      </c>
      <c r="D66" s="309">
        <f t="shared" ref="D66:N66" si="8">D4+D5+D6+D11+D16+D19+D25+D55+D59+D62+D63+D64+D65</f>
        <v>29713.4</v>
      </c>
      <c r="E66" s="309">
        <f t="shared" si="8"/>
        <v>21301.78</v>
      </c>
      <c r="F66" s="309">
        <f t="shared" si="8"/>
        <v>0</v>
      </c>
      <c r="G66" s="309">
        <f t="shared" si="8"/>
        <v>0</v>
      </c>
      <c r="H66" s="309">
        <f t="shared" si="8"/>
        <v>0</v>
      </c>
      <c r="I66" s="309">
        <f t="shared" si="8"/>
        <v>0</v>
      </c>
      <c r="J66" s="309">
        <f t="shared" si="8"/>
        <v>0</v>
      </c>
      <c r="K66" s="309">
        <f t="shared" si="8"/>
        <v>0</v>
      </c>
      <c r="L66" s="309">
        <f t="shared" si="8"/>
        <v>0</v>
      </c>
      <c r="M66" s="309">
        <f t="shared" si="8"/>
        <v>0</v>
      </c>
      <c r="N66" s="309">
        <f t="shared" si="8"/>
        <v>0</v>
      </c>
      <c r="O66" s="309">
        <f>O4+O5+O6+O11+O16+O19+O25+O55+O59+O62+O63+O64+O65</f>
        <v>190284.43</v>
      </c>
      <c r="P66" s="309">
        <f>P4+P5+P6+P11+P16+P19+P25+P55+P59+P62+P63+P64+P65</f>
        <v>0</v>
      </c>
      <c r="Q66" s="511" t="e">
        <f>O66/P66*100</f>
        <v>#DIV/0!</v>
      </c>
      <c r="R66" s="17"/>
    </row>
    <row r="67" spans="1:18" ht="17.25" customHeight="1" thickBot="1" x14ac:dyDescent="0.25">
      <c r="A67" s="138">
        <v>51</v>
      </c>
      <c r="B67" s="146" t="s">
        <v>152</v>
      </c>
      <c r="C67" s="169"/>
      <c r="D67" s="169"/>
      <c r="E67" s="169"/>
      <c r="F67" s="169"/>
      <c r="G67" s="653"/>
      <c r="H67" s="653"/>
      <c r="I67" s="653"/>
      <c r="J67" s="169"/>
      <c r="K67" s="169"/>
      <c r="L67" s="169"/>
      <c r="M67" s="169"/>
      <c r="N67" s="169"/>
      <c r="O67" s="12">
        <f t="shared" si="1"/>
        <v>0</v>
      </c>
      <c r="P67" s="12"/>
      <c r="Q67" s="199"/>
      <c r="R67" s="17"/>
    </row>
    <row r="68" spans="1:18" ht="15" customHeight="1" thickBot="1" x14ac:dyDescent="0.25">
      <c r="A68" s="195">
        <v>52</v>
      </c>
      <c r="B68" s="139" t="s">
        <v>164</v>
      </c>
      <c r="C68" s="387"/>
      <c r="D68" s="387"/>
      <c r="E68" s="387"/>
      <c r="F68" s="387"/>
      <c r="G68" s="640"/>
      <c r="H68" s="640"/>
      <c r="I68" s="640"/>
      <c r="J68" s="387"/>
      <c r="K68" s="387"/>
      <c r="L68" s="391"/>
      <c r="M68" s="387"/>
      <c r="N68" s="387"/>
      <c r="O68" s="12">
        <f t="shared" si="1"/>
        <v>0</v>
      </c>
      <c r="P68" s="12"/>
      <c r="Q68" s="49"/>
      <c r="R68" s="17"/>
    </row>
    <row r="69" spans="1:18" ht="17.25" customHeight="1" thickBot="1" x14ac:dyDescent="0.25">
      <c r="A69" s="877" t="s">
        <v>163</v>
      </c>
      <c r="B69" s="878"/>
      <c r="C69" s="310">
        <f>SUM(C66:C68)</f>
        <v>139269.25</v>
      </c>
      <c r="D69" s="310">
        <f t="shared" ref="D69:N69" si="9">SUM(D66:D68)</f>
        <v>29713.4</v>
      </c>
      <c r="E69" s="310">
        <f t="shared" si="9"/>
        <v>21301.78</v>
      </c>
      <c r="F69" s="310">
        <f t="shared" si="9"/>
        <v>0</v>
      </c>
      <c r="G69" s="310">
        <f t="shared" si="9"/>
        <v>0</v>
      </c>
      <c r="H69" s="310">
        <f t="shared" si="9"/>
        <v>0</v>
      </c>
      <c r="I69" s="310">
        <f t="shared" si="9"/>
        <v>0</v>
      </c>
      <c r="J69" s="310">
        <f t="shared" si="9"/>
        <v>0</v>
      </c>
      <c r="K69" s="310">
        <f t="shared" si="9"/>
        <v>0</v>
      </c>
      <c r="L69" s="310">
        <f t="shared" si="9"/>
        <v>0</v>
      </c>
      <c r="M69" s="310">
        <f t="shared" si="9"/>
        <v>0</v>
      </c>
      <c r="N69" s="310">
        <f t="shared" si="9"/>
        <v>0</v>
      </c>
      <c r="O69" s="311">
        <f>SUM(O66:O68)</f>
        <v>190284.43</v>
      </c>
      <c r="P69" s="311">
        <f>SUM(P66:P68)</f>
        <v>0</v>
      </c>
      <c r="Q69" s="312" t="e">
        <f>O69/P69*100</f>
        <v>#DIV/0!</v>
      </c>
      <c r="R69" s="17"/>
    </row>
    <row r="70" spans="1:18" ht="12.75" customHeight="1" x14ac:dyDescent="0.2">
      <c r="A70" s="392"/>
      <c r="B70" s="306"/>
      <c r="C70" s="396"/>
      <c r="D70" s="396"/>
      <c r="E70" s="396"/>
      <c r="F70" s="396"/>
      <c r="G70" s="419"/>
      <c r="H70" s="419"/>
      <c r="I70" s="419"/>
      <c r="J70" s="398"/>
      <c r="K70" s="405"/>
      <c r="L70" s="395"/>
      <c r="M70" s="28"/>
      <c r="N70" s="28"/>
      <c r="O70" s="28"/>
      <c r="P70" s="274"/>
      <c r="Q70" s="38"/>
      <c r="R70" s="17"/>
    </row>
    <row r="71" spans="1:18" ht="12.75" customHeight="1" x14ac:dyDescent="0.2">
      <c r="A71" s="684" t="s">
        <v>286</v>
      </c>
      <c r="B71" s="883" t="s">
        <v>443</v>
      </c>
      <c r="C71" s="883"/>
      <c r="D71" s="883"/>
      <c r="E71" s="883"/>
      <c r="F71" s="883"/>
      <c r="G71" s="883"/>
      <c r="H71" s="419"/>
      <c r="I71" s="419"/>
      <c r="J71" s="398"/>
      <c r="K71" s="405"/>
      <c r="L71" s="395"/>
      <c r="M71" s="28"/>
      <c r="N71" s="28"/>
      <c r="O71" s="28"/>
      <c r="P71" s="274"/>
      <c r="Q71" s="38"/>
      <c r="R71" s="17"/>
    </row>
    <row r="72" spans="1:18" ht="12.75" customHeight="1" x14ac:dyDescent="0.2">
      <c r="A72" s="680"/>
      <c r="B72" s="715"/>
      <c r="C72" s="680"/>
      <c r="D72" s="680"/>
      <c r="E72" s="680"/>
      <c r="F72" s="680"/>
      <c r="G72" s="680"/>
      <c r="H72" s="680"/>
      <c r="I72" s="680"/>
      <c r="J72" s="680"/>
      <c r="K72" s="680"/>
      <c r="L72" s="680"/>
      <c r="M72" s="680"/>
      <c r="N72" s="680"/>
      <c r="O72" s="680"/>
      <c r="P72" s="17"/>
      <c r="Q72" s="38"/>
      <c r="R72" s="17"/>
    </row>
    <row r="73" spans="1:18" ht="12.75" customHeight="1" x14ac:dyDescent="0.2">
      <c r="A73" s="680"/>
      <c r="B73" s="715"/>
      <c r="C73" s="680"/>
      <c r="D73" s="680"/>
      <c r="E73" s="680"/>
      <c r="F73" s="680"/>
      <c r="G73" s="680"/>
      <c r="H73" s="680"/>
      <c r="I73" s="680"/>
      <c r="J73" s="680"/>
      <c r="K73" s="680"/>
      <c r="L73" s="680"/>
      <c r="M73" s="680"/>
      <c r="N73" s="680"/>
      <c r="O73" s="680"/>
      <c r="P73" s="17"/>
      <c r="Q73" s="38"/>
      <c r="R73" s="17"/>
    </row>
    <row r="74" spans="1:18" x14ac:dyDescent="0.2">
      <c r="A74" s="680"/>
      <c r="B74" s="715"/>
      <c r="C74" s="680"/>
      <c r="D74" s="680"/>
      <c r="E74" s="680"/>
      <c r="F74" s="680"/>
      <c r="G74" s="680"/>
      <c r="H74" s="680"/>
      <c r="I74" s="680"/>
      <c r="J74" s="680"/>
      <c r="K74" s="680"/>
      <c r="L74" s="680"/>
      <c r="M74" s="680"/>
      <c r="N74" s="680"/>
      <c r="O74" s="680"/>
      <c r="P74" s="17"/>
      <c r="Q74" s="38"/>
      <c r="R74" s="17"/>
    </row>
    <row r="75" spans="1:18" x14ac:dyDescent="0.2">
      <c r="A75" s="684"/>
      <c r="B75" s="715"/>
      <c r="C75" s="680"/>
      <c r="D75" s="680"/>
      <c r="E75" s="680"/>
      <c r="F75" s="680"/>
      <c r="G75" s="680"/>
      <c r="H75" s="680"/>
      <c r="I75" s="680"/>
      <c r="J75" s="680"/>
      <c r="K75" s="680"/>
      <c r="L75" s="680"/>
      <c r="M75" s="680"/>
      <c r="N75" s="680"/>
      <c r="O75" s="680"/>
      <c r="P75" s="17"/>
      <c r="Q75" s="38"/>
      <c r="R75" s="17"/>
    </row>
    <row r="76" spans="1:18" x14ac:dyDescent="0.2">
      <c r="A76" s="875"/>
      <c r="B76" s="715"/>
      <c r="C76" s="680"/>
      <c r="D76" s="680"/>
      <c r="E76" s="680"/>
      <c r="F76" s="680"/>
      <c r="G76" s="680"/>
      <c r="H76" s="680"/>
      <c r="I76" s="680"/>
      <c r="J76" s="680"/>
      <c r="K76" s="680"/>
      <c r="L76" s="680"/>
      <c r="M76" s="680"/>
      <c r="N76" s="680"/>
      <c r="O76" s="680"/>
      <c r="P76" s="17"/>
      <c r="Q76" s="38"/>
      <c r="R76" s="17"/>
    </row>
    <row r="77" spans="1:18" x14ac:dyDescent="0.2">
      <c r="A77" s="875"/>
      <c r="B77" s="715"/>
      <c r="C77" s="680"/>
      <c r="D77" s="680"/>
      <c r="E77" s="680"/>
      <c r="F77" s="680"/>
      <c r="G77" s="680"/>
      <c r="H77" s="680"/>
      <c r="I77" s="680"/>
      <c r="J77" s="680"/>
      <c r="K77" s="680"/>
      <c r="L77" s="680"/>
      <c r="M77" s="680"/>
      <c r="N77" s="680"/>
      <c r="O77" s="680"/>
      <c r="P77" s="17"/>
      <c r="Q77" s="38"/>
      <c r="R77" s="17"/>
    </row>
    <row r="78" spans="1:18" x14ac:dyDescent="0.2">
      <c r="A78" s="875"/>
      <c r="B78" s="713"/>
      <c r="C78" s="680"/>
      <c r="D78" s="680"/>
      <c r="E78" s="680"/>
      <c r="F78" s="680"/>
      <c r="G78" s="680"/>
      <c r="H78" s="680"/>
      <c r="I78" s="680"/>
      <c r="J78" s="680"/>
      <c r="K78" s="680"/>
      <c r="L78" s="680"/>
      <c r="M78" s="680"/>
      <c r="N78" s="680"/>
      <c r="O78" s="680"/>
      <c r="P78" s="17"/>
      <c r="Q78" s="38"/>
      <c r="R78" s="17"/>
    </row>
    <row r="79" spans="1:18" x14ac:dyDescent="0.2">
      <c r="A79" s="875"/>
      <c r="B79" s="713"/>
      <c r="C79" s="680"/>
      <c r="D79" s="680"/>
      <c r="E79" s="680"/>
      <c r="F79" s="680"/>
      <c r="G79" s="680"/>
      <c r="H79" s="680"/>
      <c r="I79" s="680"/>
      <c r="J79" s="680"/>
      <c r="K79" s="680"/>
      <c r="L79" s="680"/>
      <c r="M79" s="680"/>
      <c r="N79" s="680"/>
      <c r="O79" s="680"/>
      <c r="P79" s="17"/>
      <c r="Q79" s="38"/>
      <c r="R79" s="17"/>
    </row>
    <row r="80" spans="1:18" x14ac:dyDescent="0.2">
      <c r="A80" s="875"/>
      <c r="B80" s="713"/>
      <c r="C80" s="680"/>
      <c r="D80" s="680"/>
      <c r="E80" s="680"/>
      <c r="F80" s="680"/>
      <c r="G80" s="680"/>
      <c r="H80" s="680"/>
      <c r="I80" s="680"/>
      <c r="J80" s="680"/>
      <c r="K80" s="680"/>
      <c r="L80" s="680"/>
      <c r="M80" s="680"/>
      <c r="N80" s="680"/>
      <c r="O80" s="680"/>
      <c r="P80" s="17"/>
      <c r="Q80" s="38"/>
      <c r="R80" s="17"/>
    </row>
    <row r="81" spans="1:22" x14ac:dyDescent="0.2">
      <c r="A81" s="875"/>
      <c r="B81" s="713"/>
      <c r="C81" s="680"/>
      <c r="D81" s="680"/>
      <c r="E81" s="680"/>
      <c r="F81" s="680"/>
      <c r="G81" s="680"/>
      <c r="H81" s="680"/>
      <c r="I81" s="680"/>
      <c r="J81" s="680"/>
      <c r="K81" s="680"/>
      <c r="L81" s="680"/>
      <c r="M81" s="680"/>
      <c r="N81" s="680"/>
      <c r="O81" s="680"/>
      <c r="P81" s="17"/>
      <c r="Q81" s="38"/>
      <c r="R81" s="17"/>
    </row>
    <row r="82" spans="1:22" x14ac:dyDescent="0.2">
      <c r="A82" s="875"/>
      <c r="B82" s="713"/>
      <c r="C82" s="680"/>
      <c r="D82" s="680"/>
      <c r="E82" s="680"/>
      <c r="F82" s="680"/>
      <c r="G82" s="680"/>
      <c r="H82" s="680"/>
      <c r="I82" s="680"/>
      <c r="J82" s="680"/>
      <c r="K82" s="680"/>
      <c r="L82" s="680"/>
      <c r="M82" s="680"/>
      <c r="N82" s="680"/>
      <c r="O82" s="680"/>
      <c r="P82" s="17"/>
      <c r="Q82" s="38"/>
      <c r="R82" s="17"/>
    </row>
    <row r="83" spans="1:22" x14ac:dyDescent="0.2">
      <c r="A83" s="875"/>
      <c r="B83" s="713"/>
      <c r="C83" s="680"/>
      <c r="D83" s="680"/>
      <c r="E83" s="680"/>
      <c r="F83" s="680"/>
      <c r="G83" s="680"/>
      <c r="H83" s="680"/>
      <c r="I83" s="680"/>
      <c r="J83" s="680"/>
      <c r="K83" s="680"/>
      <c r="L83" s="680"/>
      <c r="M83" s="680"/>
      <c r="N83" s="680"/>
      <c r="O83" s="680"/>
      <c r="P83" s="17"/>
      <c r="Q83" s="38"/>
      <c r="R83" s="17"/>
    </row>
    <row r="84" spans="1:22" x14ac:dyDescent="0.2">
      <c r="A84" s="875"/>
      <c r="B84" s="713"/>
      <c r="C84" s="680"/>
      <c r="D84" s="680"/>
      <c r="E84" s="680"/>
      <c r="F84" s="680"/>
      <c r="G84" s="680"/>
      <c r="H84" s="680"/>
      <c r="I84" s="680"/>
      <c r="J84" s="680"/>
      <c r="K84" s="680"/>
      <c r="L84" s="680"/>
      <c r="M84" s="680"/>
      <c r="N84" s="680"/>
      <c r="O84" s="680"/>
      <c r="P84" s="17"/>
      <c r="Q84" s="38"/>
      <c r="R84" s="17"/>
    </row>
    <row r="85" spans="1:22" x14ac:dyDescent="0.2">
      <c r="A85" s="875"/>
      <c r="B85" s="715"/>
      <c r="C85" s="680"/>
      <c r="D85" s="680"/>
      <c r="E85" s="680"/>
      <c r="F85" s="680"/>
      <c r="G85" s="680"/>
      <c r="H85" s="680"/>
      <c r="I85" s="680"/>
      <c r="J85" s="680"/>
      <c r="K85" s="680"/>
      <c r="L85" s="680"/>
      <c r="M85" s="680"/>
      <c r="N85" s="680"/>
      <c r="O85" s="680"/>
      <c r="P85" s="17"/>
      <c r="Q85" s="38"/>
      <c r="R85" s="17"/>
    </row>
    <row r="86" spans="1:22" x14ac:dyDescent="0.2">
      <c r="A86" s="875"/>
      <c r="B86" s="715"/>
      <c r="C86" s="680"/>
      <c r="D86" s="680"/>
      <c r="E86" s="680"/>
      <c r="F86" s="680"/>
      <c r="G86" s="680"/>
      <c r="H86" s="680"/>
      <c r="I86" s="680"/>
      <c r="J86" s="680"/>
      <c r="K86" s="680"/>
      <c r="L86" s="680"/>
      <c r="M86" s="680"/>
      <c r="N86" s="680"/>
      <c r="O86" s="680"/>
      <c r="P86" s="17"/>
      <c r="Q86" s="38"/>
      <c r="R86" s="17"/>
    </row>
    <row r="87" spans="1:22" x14ac:dyDescent="0.2">
      <c r="A87" s="875"/>
      <c r="B87" s="715"/>
      <c r="C87" s="680"/>
      <c r="D87" s="680"/>
      <c r="E87" s="680"/>
      <c r="F87" s="680"/>
      <c r="G87" s="680"/>
      <c r="H87" s="680"/>
      <c r="I87" s="680"/>
      <c r="J87" s="680"/>
      <c r="K87" s="680"/>
      <c r="L87" s="680"/>
      <c r="M87" s="680"/>
      <c r="N87" s="680"/>
      <c r="O87" s="680"/>
      <c r="P87" s="17"/>
      <c r="Q87" s="38"/>
      <c r="R87" s="17"/>
    </row>
    <row r="88" spans="1:22" x14ac:dyDescent="0.2">
      <c r="A88" s="875"/>
      <c r="B88" s="715"/>
      <c r="C88" s="680"/>
      <c r="D88" s="680"/>
      <c r="E88" s="680"/>
      <c r="F88" s="680"/>
      <c r="G88" s="680"/>
      <c r="H88" s="680"/>
      <c r="I88" s="680"/>
      <c r="J88" s="680"/>
      <c r="K88" s="680"/>
      <c r="L88" s="680"/>
      <c r="M88" s="680"/>
      <c r="N88" s="680"/>
      <c r="O88" s="680"/>
      <c r="P88" s="17"/>
      <c r="Q88" s="38"/>
      <c r="R88" s="17"/>
    </row>
    <row r="89" spans="1:22" x14ac:dyDescent="0.2">
      <c r="A89" s="684"/>
      <c r="B89" s="715"/>
      <c r="C89" s="680"/>
      <c r="D89" s="680"/>
      <c r="E89" s="680"/>
      <c r="F89" s="680"/>
      <c r="G89" s="680"/>
      <c r="H89" s="680"/>
      <c r="I89" s="680"/>
      <c r="J89" s="680"/>
      <c r="K89" s="680"/>
      <c r="L89" s="680"/>
      <c r="M89" s="680"/>
      <c r="N89" s="680"/>
      <c r="O89" s="680"/>
      <c r="P89" s="17"/>
      <c r="Q89" s="38"/>
      <c r="R89" s="17"/>
    </row>
    <row r="90" spans="1:22" x14ac:dyDescent="0.2">
      <c r="A90" s="875"/>
      <c r="B90" s="715"/>
      <c r="C90" s="680"/>
      <c r="D90" s="680"/>
      <c r="E90" s="680"/>
      <c r="F90" s="680"/>
      <c r="G90" s="680"/>
      <c r="H90" s="680"/>
      <c r="I90" s="680"/>
      <c r="J90" s="680"/>
      <c r="K90" s="680"/>
      <c r="L90" s="680"/>
      <c r="M90" s="680"/>
      <c r="N90" s="680"/>
      <c r="O90" s="680"/>
      <c r="P90" s="17"/>
      <c r="Q90" s="38"/>
      <c r="R90" s="17"/>
    </row>
    <row r="91" spans="1:22" x14ac:dyDescent="0.2">
      <c r="A91" s="875"/>
      <c r="B91" s="715"/>
      <c r="C91" s="680"/>
      <c r="D91" s="680"/>
      <c r="E91" s="680"/>
      <c r="F91" s="680"/>
      <c r="G91" s="680"/>
      <c r="H91" s="680"/>
      <c r="I91" s="680"/>
      <c r="J91" s="680"/>
      <c r="K91" s="680"/>
      <c r="L91" s="680"/>
      <c r="M91" s="680"/>
      <c r="N91" s="680"/>
      <c r="O91" s="680"/>
      <c r="P91" s="17"/>
      <c r="Q91" s="38"/>
      <c r="R91" s="17"/>
    </row>
    <row r="92" spans="1:22" x14ac:dyDescent="0.2">
      <c r="A92" s="680"/>
      <c r="B92" s="715"/>
      <c r="C92" s="680"/>
      <c r="D92" s="680"/>
      <c r="E92" s="680"/>
      <c r="F92" s="680"/>
      <c r="G92" s="680"/>
      <c r="H92" s="680"/>
      <c r="I92" s="680"/>
      <c r="J92" s="680"/>
      <c r="K92" s="680"/>
      <c r="L92" s="680"/>
      <c r="M92" s="680"/>
      <c r="N92" s="680"/>
      <c r="O92" s="680"/>
      <c r="P92" s="17"/>
      <c r="Q92" s="38"/>
      <c r="R92" s="17"/>
    </row>
    <row r="93" spans="1:22" ht="15" customHeight="1" x14ac:dyDescent="0.2">
      <c r="A93" s="684"/>
      <c r="B93" s="715"/>
      <c r="C93" s="425"/>
      <c r="D93" s="425"/>
      <c r="E93" s="425"/>
      <c r="F93" s="425"/>
      <c r="G93" s="425"/>
      <c r="H93" s="425"/>
      <c r="I93" s="425"/>
      <c r="J93" s="425"/>
      <c r="K93" s="425"/>
      <c r="L93" s="425"/>
      <c r="M93" s="425"/>
      <c r="N93" s="425"/>
      <c r="O93" s="425"/>
      <c r="P93" s="54"/>
      <c r="Q93" s="54"/>
      <c r="R93" s="17"/>
    </row>
    <row r="94" spans="1:22" x14ac:dyDescent="0.2">
      <c r="A94" s="680"/>
      <c r="B94" s="425"/>
      <c r="C94" s="680"/>
      <c r="D94" s="680"/>
      <c r="E94" s="680"/>
      <c r="F94" s="680"/>
      <c r="G94" s="680"/>
      <c r="H94" s="680"/>
      <c r="I94" s="680"/>
      <c r="J94" s="680"/>
      <c r="K94" s="680"/>
      <c r="L94" s="680"/>
      <c r="M94" s="680"/>
      <c r="N94" s="680"/>
      <c r="O94" s="680"/>
      <c r="P94" s="54"/>
      <c r="Q94" s="54"/>
      <c r="R94" s="17"/>
    </row>
    <row r="95" spans="1:22" x14ac:dyDescent="0.2">
      <c r="A95" s="684" t="s">
        <v>294</v>
      </c>
      <c r="B95" s="713"/>
      <c r="C95" s="680"/>
      <c r="D95" s="680"/>
      <c r="E95" s="680"/>
      <c r="F95" s="680"/>
      <c r="G95" s="680"/>
      <c r="H95" s="680"/>
      <c r="I95" s="680"/>
      <c r="J95" s="680"/>
      <c r="K95" s="680"/>
      <c r="L95" s="680"/>
      <c r="M95" s="680"/>
      <c r="N95" s="680"/>
      <c r="O95" s="680"/>
      <c r="P95" s="54"/>
      <c r="Q95" s="54"/>
      <c r="R95" s="17"/>
    </row>
    <row r="96" spans="1:22" s="679" customFormat="1" ht="15" customHeight="1" x14ac:dyDescent="0.2">
      <c r="A96" s="680"/>
      <c r="B96" s="425"/>
      <c r="C96" s="680"/>
      <c r="D96" s="680"/>
      <c r="E96" s="680"/>
      <c r="F96" s="680"/>
      <c r="G96" s="680"/>
      <c r="H96" s="680"/>
      <c r="I96" s="680"/>
      <c r="J96" s="680"/>
      <c r="K96" s="680"/>
      <c r="L96" s="680"/>
      <c r="M96" s="680"/>
      <c r="N96" s="680"/>
      <c r="O96" s="680"/>
      <c r="P96" s="678"/>
      <c r="Q96" s="678"/>
      <c r="S96"/>
      <c r="T96"/>
      <c r="U96" s="1"/>
      <c r="V96" s="1"/>
    </row>
    <row r="97" spans="1:22" s="679" customFormat="1" ht="15" customHeight="1" x14ac:dyDescent="0.2">
      <c r="A97" s="680"/>
      <c r="B97" s="425"/>
      <c r="C97" s="680"/>
      <c r="D97" s="680"/>
      <c r="E97" s="680"/>
      <c r="F97" s="680"/>
      <c r="G97" s="680"/>
      <c r="H97" s="680"/>
      <c r="I97" s="680"/>
      <c r="J97" s="680"/>
      <c r="K97" s="680"/>
      <c r="L97" s="680"/>
      <c r="M97" s="680"/>
      <c r="N97" s="680"/>
      <c r="O97" s="680"/>
      <c r="P97" s="678"/>
      <c r="Q97" s="678"/>
      <c r="S97"/>
      <c r="T97"/>
      <c r="U97" s="1"/>
      <c r="V97" s="1"/>
    </row>
    <row r="98" spans="1:22" x14ac:dyDescent="0.2">
      <c r="A98" s="680"/>
      <c r="B98" s="425"/>
      <c r="C98" s="680"/>
      <c r="D98" s="680"/>
      <c r="E98" s="680"/>
      <c r="F98" s="680"/>
      <c r="G98" s="680"/>
      <c r="H98" s="680"/>
      <c r="I98" s="680"/>
      <c r="J98" s="680"/>
      <c r="K98" s="680"/>
      <c r="L98" s="680"/>
      <c r="M98" s="680"/>
      <c r="N98" s="680"/>
      <c r="O98" s="680"/>
      <c r="P98" s="54"/>
      <c r="Q98" s="54"/>
      <c r="R98" s="17"/>
    </row>
    <row r="99" spans="1:22" ht="15" customHeight="1" x14ac:dyDescent="0.2">
      <c r="A99" s="680"/>
      <c r="B99" s="425"/>
      <c r="C99" s="680"/>
      <c r="D99" s="680"/>
      <c r="E99" s="680"/>
      <c r="F99" s="680"/>
      <c r="G99" s="680"/>
      <c r="H99" s="680"/>
      <c r="I99" s="680"/>
      <c r="J99" s="680"/>
      <c r="K99" s="680"/>
      <c r="L99" s="680"/>
      <c r="M99" s="680"/>
      <c r="N99" s="680"/>
      <c r="O99" s="680"/>
      <c r="P99" s="54"/>
      <c r="Q99" s="54"/>
      <c r="R99" s="17"/>
    </row>
    <row r="100" spans="1:22" ht="15" customHeight="1" x14ac:dyDescent="0.2">
      <c r="A100" s="680"/>
      <c r="B100" s="425"/>
      <c r="C100" s="680"/>
      <c r="D100" s="680"/>
      <c r="E100" s="680"/>
      <c r="F100" s="680"/>
      <c r="G100" s="680"/>
      <c r="H100" s="680"/>
      <c r="I100" s="680"/>
      <c r="J100" s="680"/>
      <c r="K100" s="680"/>
      <c r="L100" s="680"/>
      <c r="M100" s="680"/>
      <c r="N100" s="680"/>
      <c r="O100" s="680"/>
      <c r="P100" s="54"/>
      <c r="Q100" s="54"/>
      <c r="R100" s="17"/>
    </row>
    <row r="101" spans="1:22" ht="15" customHeight="1" x14ac:dyDescent="0.2">
      <c r="A101" s="680"/>
      <c r="B101" s="425"/>
      <c r="C101" s="680"/>
      <c r="D101" s="680"/>
      <c r="E101" s="680"/>
      <c r="F101" s="680"/>
      <c r="G101" s="680"/>
      <c r="H101" s="680"/>
      <c r="I101" s="680"/>
      <c r="J101" s="680"/>
      <c r="K101" s="680"/>
      <c r="L101" s="680"/>
      <c r="M101" s="680"/>
      <c r="N101" s="680"/>
      <c r="O101" s="680"/>
      <c r="P101" s="17"/>
      <c r="Q101" s="17"/>
      <c r="R101" s="17"/>
    </row>
    <row r="102" spans="1:22" x14ac:dyDescent="0.2">
      <c r="A102" s="684"/>
      <c r="B102" s="680"/>
      <c r="C102" s="680"/>
      <c r="D102" s="680"/>
      <c r="E102" s="680"/>
      <c r="F102" s="680"/>
      <c r="G102" s="680"/>
      <c r="H102" s="680"/>
      <c r="I102" s="680"/>
      <c r="J102" s="680"/>
      <c r="K102" s="680"/>
      <c r="L102" s="680"/>
      <c r="M102" s="680"/>
      <c r="N102" s="680"/>
      <c r="O102" s="680"/>
      <c r="P102" s="17"/>
      <c r="Q102" s="17"/>
      <c r="R102" s="17"/>
    </row>
    <row r="103" spans="1:22" x14ac:dyDescent="0.2">
      <c r="A103" s="426"/>
      <c r="B103" s="17"/>
      <c r="C103" s="27"/>
      <c r="D103" s="27"/>
      <c r="E103" s="27"/>
      <c r="F103" s="27"/>
      <c r="G103" s="544"/>
      <c r="H103" s="545"/>
      <c r="I103" s="545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22" x14ac:dyDescent="0.2">
      <c r="A104" s="18"/>
      <c r="B104" s="425"/>
      <c r="C104" s="27"/>
      <c r="D104" s="27"/>
      <c r="E104" s="27"/>
      <c r="F104" s="27"/>
      <c r="G104" s="544"/>
      <c r="H104" s="545"/>
      <c r="I104" s="545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22" x14ac:dyDescent="0.2">
      <c r="A105" s="18"/>
      <c r="B105" s="425"/>
      <c r="C105" s="27"/>
      <c r="D105" s="27"/>
      <c r="E105" s="27"/>
      <c r="F105" s="27"/>
      <c r="G105" s="544"/>
      <c r="H105" s="545"/>
      <c r="I105" s="545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22" x14ac:dyDescent="0.2">
      <c r="A106" s="18"/>
      <c r="B106" s="425"/>
      <c r="C106" s="27"/>
      <c r="D106" s="27"/>
      <c r="E106" s="27"/>
      <c r="F106" s="27"/>
      <c r="G106" s="544"/>
      <c r="H106" s="545"/>
      <c r="I106" s="545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22" x14ac:dyDescent="0.2">
      <c r="A107" s="18"/>
      <c r="B107" s="425"/>
      <c r="C107" s="27"/>
      <c r="D107" s="27"/>
      <c r="E107" s="27"/>
      <c r="F107" s="27"/>
      <c r="G107" s="544"/>
      <c r="H107" s="545"/>
      <c r="I107" s="545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22" x14ac:dyDescent="0.2">
      <c r="A108" s="18"/>
      <c r="B108" s="425"/>
      <c r="C108" s="27"/>
      <c r="D108" s="27"/>
      <c r="E108" s="27"/>
      <c r="F108" s="27"/>
      <c r="G108" s="544"/>
      <c r="H108" s="545"/>
      <c r="I108" s="545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22" x14ac:dyDescent="0.2">
      <c r="A109" s="18"/>
      <c r="B109" s="425"/>
      <c r="C109" s="27"/>
      <c r="D109" s="27"/>
      <c r="E109" s="27"/>
      <c r="F109" s="27"/>
      <c r="G109" s="544"/>
      <c r="H109" s="545"/>
      <c r="I109" s="545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22" x14ac:dyDescent="0.2">
      <c r="A110" s="18"/>
      <c r="B110" s="425"/>
      <c r="C110" s="27"/>
      <c r="D110" s="27"/>
      <c r="E110" s="27"/>
      <c r="F110" s="27"/>
      <c r="G110" s="544"/>
      <c r="H110" s="545"/>
      <c r="I110" s="545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22" x14ac:dyDescent="0.2">
      <c r="A111" s="18"/>
      <c r="B111" s="425"/>
      <c r="C111" s="27"/>
      <c r="D111" s="27"/>
      <c r="E111" s="27"/>
      <c r="F111" s="27"/>
      <c r="G111" s="544"/>
      <c r="H111" s="545"/>
      <c r="I111" s="545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22" x14ac:dyDescent="0.2">
      <c r="A112" s="18"/>
      <c r="B112" s="17"/>
      <c r="C112" s="27"/>
      <c r="D112" s="27"/>
      <c r="E112" s="27"/>
      <c r="F112" s="27"/>
      <c r="G112" s="544"/>
      <c r="H112" s="545"/>
      <c r="I112" s="545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x14ac:dyDescent="0.2">
      <c r="A113" s="18"/>
      <c r="B113" s="17"/>
      <c r="C113" s="27"/>
      <c r="D113" s="27"/>
      <c r="E113" s="27"/>
      <c r="F113" s="27"/>
      <c r="G113" s="544"/>
      <c r="H113" s="545"/>
      <c r="I113" s="545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x14ac:dyDescent="0.2">
      <c r="A114" s="18"/>
      <c r="B114" s="17"/>
      <c r="C114" s="27"/>
      <c r="D114" s="27"/>
      <c r="E114" s="27"/>
      <c r="F114" s="27"/>
      <c r="G114" s="544"/>
      <c r="H114" s="545"/>
      <c r="I114" s="545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x14ac:dyDescent="0.2">
      <c r="A115" s="18"/>
      <c r="B115" s="17"/>
      <c r="C115" s="27"/>
      <c r="D115" s="27"/>
      <c r="E115" s="27"/>
      <c r="F115" s="27"/>
      <c r="G115" s="544"/>
      <c r="H115" s="545"/>
      <c r="I115" s="545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x14ac:dyDescent="0.2">
      <c r="A116" s="18"/>
      <c r="B116" s="17"/>
      <c r="C116" s="27"/>
      <c r="D116" s="27"/>
      <c r="E116" s="27"/>
      <c r="F116" s="27"/>
      <c r="G116" s="544"/>
      <c r="H116" s="545"/>
      <c r="I116" s="545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x14ac:dyDescent="0.2">
      <c r="A117" s="18"/>
      <c r="B117" s="17"/>
      <c r="C117" s="27"/>
      <c r="D117" s="27"/>
      <c r="E117" s="27"/>
      <c r="F117" s="27"/>
      <c r="G117" s="544"/>
      <c r="H117" s="545"/>
      <c r="I117" s="545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x14ac:dyDescent="0.2">
      <c r="A118" s="18"/>
      <c r="B118" s="17"/>
      <c r="C118" s="27"/>
      <c r="D118" s="27"/>
      <c r="E118" s="27"/>
      <c r="F118" s="27"/>
      <c r="G118" s="544"/>
      <c r="H118" s="545"/>
      <c r="I118" s="545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x14ac:dyDescent="0.2">
      <c r="A119" s="18"/>
      <c r="B119" s="17"/>
      <c r="C119" s="27"/>
      <c r="D119" s="27"/>
      <c r="E119" s="27"/>
      <c r="F119" s="27"/>
      <c r="G119" s="544"/>
      <c r="H119" s="545"/>
      <c r="I119" s="545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x14ac:dyDescent="0.2">
      <c r="A120" s="18"/>
      <c r="B120" s="17"/>
      <c r="C120" s="27"/>
      <c r="D120" s="27"/>
      <c r="E120" s="27"/>
      <c r="F120" s="27"/>
      <c r="G120" s="544"/>
      <c r="H120" s="545"/>
      <c r="I120" s="545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x14ac:dyDescent="0.2">
      <c r="A121" s="18"/>
      <c r="B121" s="17"/>
      <c r="C121" s="27"/>
      <c r="D121" s="27"/>
      <c r="E121" s="27"/>
      <c r="F121" s="27"/>
      <c r="G121" s="544"/>
      <c r="H121" s="545"/>
      <c r="I121" s="545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x14ac:dyDescent="0.2">
      <c r="A122" s="18"/>
      <c r="B122" s="17"/>
      <c r="C122" s="27"/>
      <c r="D122" s="27"/>
      <c r="E122" s="27"/>
      <c r="F122" s="27"/>
      <c r="G122" s="544"/>
      <c r="H122" s="545"/>
      <c r="I122" s="545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x14ac:dyDescent="0.2">
      <c r="A123" s="18"/>
      <c r="B123" s="17"/>
      <c r="C123" s="27"/>
      <c r="D123" s="27"/>
      <c r="E123" s="27"/>
      <c r="F123" s="27"/>
      <c r="G123" s="544"/>
      <c r="H123" s="545"/>
      <c r="I123" s="545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x14ac:dyDescent="0.2">
      <c r="A124" s="18"/>
      <c r="B124" s="17"/>
      <c r="C124" s="27"/>
      <c r="D124" s="27"/>
      <c r="E124" s="27"/>
      <c r="F124" s="27"/>
      <c r="G124" s="544"/>
      <c r="H124" s="545"/>
      <c r="I124" s="545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x14ac:dyDescent="0.2">
      <c r="A125" s="18"/>
      <c r="B125" s="17"/>
      <c r="C125" s="27"/>
      <c r="D125" s="27"/>
      <c r="E125" s="27"/>
      <c r="F125" s="27"/>
      <c r="G125" s="544"/>
      <c r="H125" s="545"/>
      <c r="I125" s="545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x14ac:dyDescent="0.2">
      <c r="A126" s="18"/>
      <c r="B126" s="17"/>
      <c r="C126" s="27"/>
      <c r="D126" s="27"/>
      <c r="E126" s="27"/>
      <c r="F126" s="27"/>
      <c r="G126" s="544"/>
      <c r="H126" s="545"/>
      <c r="I126" s="545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x14ac:dyDescent="0.2">
      <c r="A127" s="18"/>
      <c r="B127" s="17"/>
      <c r="C127" s="27"/>
      <c r="D127" s="27"/>
      <c r="E127" s="27"/>
      <c r="F127" s="27"/>
      <c r="G127" s="544"/>
      <c r="H127" s="545"/>
      <c r="I127" s="545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x14ac:dyDescent="0.2">
      <c r="A128" s="18"/>
      <c r="B128" s="17"/>
      <c r="C128" s="27"/>
      <c r="D128" s="27"/>
      <c r="E128" s="27"/>
      <c r="F128" s="27"/>
      <c r="G128" s="544"/>
      <c r="H128" s="545"/>
      <c r="I128" s="545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x14ac:dyDescent="0.2">
      <c r="A129" s="18"/>
      <c r="B129" s="17"/>
      <c r="C129" s="27"/>
      <c r="D129" s="27"/>
      <c r="E129" s="27"/>
      <c r="F129" s="27"/>
      <c r="G129" s="544"/>
      <c r="H129" s="545"/>
      <c r="I129" s="545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x14ac:dyDescent="0.2">
      <c r="A130" s="18"/>
      <c r="B130" s="17"/>
      <c r="C130" s="27"/>
      <c r="D130" s="27"/>
      <c r="E130" s="27"/>
      <c r="F130" s="27"/>
      <c r="G130" s="544"/>
      <c r="H130" s="545"/>
      <c r="I130" s="545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x14ac:dyDescent="0.2">
      <c r="A131" s="18"/>
      <c r="B131" s="17"/>
      <c r="C131" s="27"/>
      <c r="D131" s="27"/>
      <c r="E131" s="27"/>
      <c r="F131" s="27"/>
      <c r="G131" s="544"/>
      <c r="H131" s="545"/>
      <c r="I131" s="545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x14ac:dyDescent="0.2">
      <c r="A132" s="18"/>
      <c r="B132" s="17"/>
      <c r="C132" s="27"/>
      <c r="D132" s="27"/>
      <c r="E132" s="27"/>
      <c r="F132" s="27"/>
      <c r="G132" s="544"/>
      <c r="H132" s="545"/>
      <c r="I132" s="545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x14ac:dyDescent="0.2">
      <c r="A133" s="18"/>
      <c r="B133" s="17"/>
      <c r="C133" s="27"/>
      <c r="D133" s="27"/>
      <c r="E133" s="27"/>
      <c r="F133" s="27"/>
      <c r="G133" s="544"/>
      <c r="H133" s="545"/>
      <c r="I133" s="545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x14ac:dyDescent="0.2">
      <c r="A134" s="18"/>
      <c r="B134" s="17"/>
      <c r="C134" s="27"/>
      <c r="D134" s="27"/>
      <c r="E134" s="27"/>
      <c r="F134" s="27"/>
      <c r="G134" s="544"/>
      <c r="H134" s="545"/>
      <c r="I134" s="545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x14ac:dyDescent="0.2">
      <c r="A135" s="18"/>
      <c r="B135" s="17"/>
      <c r="C135" s="27"/>
      <c r="D135" s="27"/>
      <c r="E135" s="27"/>
      <c r="F135" s="27"/>
      <c r="G135" s="544"/>
      <c r="H135" s="545"/>
      <c r="I135" s="545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x14ac:dyDescent="0.2">
      <c r="A136" s="18"/>
      <c r="B136" s="17"/>
      <c r="C136" s="27"/>
      <c r="D136" s="27"/>
      <c r="E136" s="27"/>
      <c r="F136" s="27"/>
      <c r="G136" s="544"/>
      <c r="H136" s="545"/>
      <c r="I136" s="545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x14ac:dyDescent="0.2">
      <c r="A137" s="18"/>
      <c r="B137" s="17"/>
      <c r="C137" s="27"/>
      <c r="D137" s="27"/>
      <c r="E137" s="27"/>
      <c r="F137" s="27"/>
      <c r="G137" s="544"/>
      <c r="H137" s="545"/>
      <c r="I137" s="545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x14ac:dyDescent="0.2">
      <c r="A138" s="18"/>
      <c r="B138" s="17"/>
      <c r="C138" s="27"/>
      <c r="D138" s="27"/>
      <c r="E138" s="27"/>
      <c r="F138" s="27"/>
      <c r="G138" s="544"/>
      <c r="H138" s="545"/>
      <c r="I138" s="545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x14ac:dyDescent="0.2">
      <c r="A139" s="18"/>
      <c r="B139" s="17"/>
      <c r="C139" s="27"/>
      <c r="D139" s="27"/>
      <c r="E139" s="27"/>
      <c r="F139" s="27"/>
      <c r="G139" s="544"/>
      <c r="H139" s="545"/>
      <c r="I139" s="545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x14ac:dyDescent="0.2">
      <c r="A140" s="18"/>
      <c r="B140" s="17"/>
      <c r="C140" s="27"/>
      <c r="D140" s="27"/>
      <c r="E140" s="27"/>
      <c r="F140" s="27"/>
      <c r="G140" s="544"/>
      <c r="H140" s="545"/>
      <c r="I140" s="545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x14ac:dyDescent="0.2">
      <c r="A141" s="18"/>
      <c r="B141" s="17"/>
      <c r="C141" s="27"/>
      <c r="D141" s="27"/>
      <c r="E141" s="27"/>
      <c r="F141" s="27"/>
      <c r="G141" s="544"/>
      <c r="H141" s="545"/>
      <c r="I141" s="545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x14ac:dyDescent="0.2">
      <c r="A142" s="18"/>
      <c r="B142" s="17"/>
      <c r="C142" s="27"/>
      <c r="D142" s="27"/>
      <c r="E142" s="27"/>
      <c r="F142" s="27"/>
      <c r="G142" s="544"/>
      <c r="H142" s="545"/>
      <c r="I142" s="545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x14ac:dyDescent="0.2">
      <c r="A143" s="18"/>
      <c r="B143" s="17"/>
      <c r="C143" s="27"/>
      <c r="D143" s="27"/>
      <c r="E143" s="27"/>
      <c r="F143" s="27"/>
      <c r="G143" s="544"/>
      <c r="H143" s="545"/>
      <c r="I143" s="545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x14ac:dyDescent="0.2">
      <c r="A144" s="18"/>
      <c r="B144" s="17"/>
      <c r="C144" s="27"/>
      <c r="D144" s="27"/>
      <c r="E144" s="27"/>
      <c r="F144" s="27"/>
      <c r="G144" s="544"/>
      <c r="H144" s="545"/>
      <c r="I144" s="545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x14ac:dyDescent="0.2">
      <c r="A145" s="18"/>
      <c r="B145" s="17"/>
      <c r="C145" s="27"/>
      <c r="D145" s="27"/>
      <c r="E145" s="27"/>
      <c r="F145" s="27"/>
      <c r="G145" s="544"/>
      <c r="H145" s="545"/>
      <c r="I145" s="545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x14ac:dyDescent="0.2">
      <c r="A146" s="18"/>
      <c r="B146" s="17"/>
      <c r="C146" s="27"/>
      <c r="D146" s="27"/>
      <c r="E146" s="27"/>
      <c r="F146" s="27"/>
      <c r="G146" s="544"/>
      <c r="H146" s="545"/>
      <c r="I146" s="545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x14ac:dyDescent="0.2">
      <c r="A147" s="18"/>
      <c r="B147" s="17"/>
      <c r="C147" s="27"/>
      <c r="D147" s="27"/>
      <c r="E147" s="27"/>
      <c r="F147" s="27"/>
      <c r="G147" s="544"/>
      <c r="H147" s="545"/>
      <c r="I147" s="545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x14ac:dyDescent="0.2">
      <c r="A148" s="18"/>
      <c r="B148" s="17"/>
      <c r="C148" s="27"/>
      <c r="D148" s="27"/>
      <c r="E148" s="27"/>
      <c r="F148" s="27"/>
      <c r="G148" s="544"/>
      <c r="H148" s="545"/>
      <c r="I148" s="545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x14ac:dyDescent="0.2">
      <c r="A149" s="18"/>
      <c r="B149" s="17"/>
      <c r="C149" s="27"/>
      <c r="D149" s="27"/>
      <c r="E149" s="27"/>
      <c r="F149" s="27"/>
      <c r="G149" s="544"/>
      <c r="H149" s="545"/>
      <c r="I149" s="545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x14ac:dyDescent="0.2">
      <c r="A150" s="18"/>
      <c r="B150" s="17"/>
      <c r="C150" s="27"/>
      <c r="D150" s="27"/>
      <c r="E150" s="27"/>
      <c r="F150" s="27"/>
      <c r="G150" s="544"/>
      <c r="H150" s="545"/>
      <c r="I150" s="545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x14ac:dyDescent="0.2">
      <c r="A151" s="18"/>
      <c r="B151" s="17"/>
      <c r="C151" s="27"/>
      <c r="D151" s="27"/>
      <c r="E151" s="27"/>
      <c r="F151" s="27"/>
      <c r="G151" s="544"/>
      <c r="H151" s="545"/>
      <c r="I151" s="545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x14ac:dyDescent="0.2">
      <c r="A152" s="18"/>
      <c r="B152" s="17"/>
      <c r="C152" s="27"/>
      <c r="D152" s="27"/>
      <c r="E152" s="27"/>
      <c r="F152" s="27"/>
      <c r="G152" s="544"/>
      <c r="H152" s="545"/>
      <c r="I152" s="545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x14ac:dyDescent="0.2">
      <c r="A153" s="18"/>
      <c r="B153" s="17"/>
      <c r="C153" s="27"/>
      <c r="D153" s="27"/>
      <c r="E153" s="27"/>
      <c r="F153" s="27"/>
      <c r="G153" s="544"/>
      <c r="H153" s="545"/>
      <c r="I153" s="545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x14ac:dyDescent="0.2">
      <c r="A154" s="18"/>
      <c r="B154" s="17"/>
      <c r="C154" s="27"/>
      <c r="D154" s="27"/>
      <c r="E154" s="27"/>
      <c r="F154" s="27"/>
      <c r="G154" s="544"/>
      <c r="H154" s="545"/>
      <c r="I154" s="545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x14ac:dyDescent="0.2">
      <c r="A155" s="18"/>
      <c r="B155" s="17"/>
      <c r="C155" s="27"/>
      <c r="D155" s="27"/>
      <c r="E155" s="27"/>
      <c r="F155" s="27"/>
      <c r="G155" s="544"/>
      <c r="H155" s="545"/>
      <c r="I155" s="545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x14ac:dyDescent="0.2">
      <c r="A156" s="18"/>
      <c r="B156" s="17"/>
      <c r="C156" s="27"/>
      <c r="D156" s="27"/>
      <c r="E156" s="27"/>
      <c r="F156" s="27"/>
      <c r="G156" s="544"/>
      <c r="H156" s="545"/>
      <c r="I156" s="545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x14ac:dyDescent="0.2">
      <c r="A157" s="18"/>
      <c r="B157" s="17"/>
      <c r="C157" s="27"/>
      <c r="D157" s="27"/>
      <c r="E157" s="27"/>
      <c r="F157" s="27"/>
      <c r="G157" s="544"/>
      <c r="H157" s="545"/>
      <c r="I157" s="545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x14ac:dyDescent="0.2">
      <c r="A158" s="18"/>
      <c r="B158" s="17"/>
      <c r="C158" s="27"/>
      <c r="D158" s="27"/>
      <c r="E158" s="27"/>
      <c r="F158" s="27"/>
      <c r="G158" s="544"/>
      <c r="H158" s="545"/>
      <c r="I158" s="545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x14ac:dyDescent="0.2">
      <c r="A159" s="18"/>
      <c r="B159" s="17"/>
      <c r="C159" s="27"/>
      <c r="D159" s="27"/>
      <c r="E159" s="27"/>
      <c r="F159" s="27"/>
      <c r="G159" s="544"/>
      <c r="H159" s="545"/>
      <c r="I159" s="545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x14ac:dyDescent="0.2">
      <c r="A160" s="18"/>
      <c r="B160" s="17"/>
      <c r="C160" s="27"/>
      <c r="D160" s="27"/>
      <c r="E160" s="27"/>
      <c r="F160" s="27"/>
      <c r="G160" s="544"/>
      <c r="H160" s="545"/>
      <c r="I160" s="545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x14ac:dyDescent="0.2">
      <c r="A161" s="18"/>
      <c r="B161" s="17"/>
      <c r="C161" s="27"/>
      <c r="D161" s="27"/>
      <c r="E161" s="27"/>
      <c r="F161" s="27"/>
      <c r="G161" s="544"/>
      <c r="H161" s="545"/>
      <c r="I161" s="545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x14ac:dyDescent="0.2">
      <c r="A162" s="18"/>
      <c r="B162" s="17"/>
      <c r="C162" s="27"/>
      <c r="D162" s="27"/>
      <c r="E162" s="27"/>
      <c r="F162" s="27"/>
      <c r="G162" s="544"/>
      <c r="H162" s="545"/>
      <c r="I162" s="545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x14ac:dyDescent="0.2">
      <c r="A163" s="18"/>
      <c r="B163" s="17"/>
      <c r="C163" s="27"/>
      <c r="D163" s="27"/>
      <c r="E163" s="27"/>
      <c r="F163" s="27"/>
      <c r="G163" s="544"/>
      <c r="H163" s="545"/>
      <c r="I163" s="545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x14ac:dyDescent="0.2">
      <c r="A164" s="18"/>
      <c r="B164" s="17"/>
      <c r="C164" s="27"/>
      <c r="D164" s="27"/>
      <c r="E164" s="27"/>
      <c r="F164" s="27"/>
      <c r="G164" s="544"/>
      <c r="H164" s="545"/>
      <c r="I164" s="545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x14ac:dyDescent="0.2">
      <c r="A165" s="18"/>
      <c r="B165" s="17"/>
      <c r="C165" s="27"/>
      <c r="D165" s="27"/>
      <c r="E165" s="27"/>
      <c r="F165" s="27"/>
      <c r="G165" s="544"/>
      <c r="H165" s="545"/>
      <c r="I165" s="545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x14ac:dyDescent="0.2">
      <c r="A166" s="18"/>
      <c r="B166" s="17"/>
      <c r="C166" s="27"/>
      <c r="D166" s="27"/>
      <c r="E166" s="27"/>
      <c r="F166" s="27"/>
      <c r="G166" s="544"/>
      <c r="H166" s="545"/>
      <c r="I166" s="545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x14ac:dyDescent="0.2">
      <c r="A167" s="18"/>
      <c r="B167" s="17"/>
      <c r="C167" s="27"/>
      <c r="D167" s="27"/>
      <c r="E167" s="27"/>
      <c r="F167" s="27"/>
      <c r="G167" s="544"/>
      <c r="H167" s="545"/>
      <c r="I167" s="545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x14ac:dyDescent="0.2">
      <c r="A168" s="18"/>
      <c r="B168" s="17"/>
      <c r="C168" s="27"/>
      <c r="D168" s="27"/>
      <c r="E168" s="27"/>
      <c r="F168" s="27"/>
      <c r="G168" s="544"/>
      <c r="H168" s="545"/>
      <c r="I168" s="545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x14ac:dyDescent="0.2">
      <c r="A169" s="18"/>
      <c r="B169" s="17"/>
      <c r="C169" s="27"/>
      <c r="D169" s="27"/>
      <c r="E169" s="27"/>
      <c r="F169" s="27"/>
      <c r="G169" s="544"/>
      <c r="H169" s="545"/>
      <c r="I169" s="545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x14ac:dyDescent="0.2">
      <c r="A170" s="18"/>
      <c r="B170" s="17"/>
      <c r="C170" s="27"/>
      <c r="D170" s="27"/>
      <c r="E170" s="27"/>
      <c r="F170" s="27"/>
      <c r="G170" s="544"/>
      <c r="H170" s="545"/>
      <c r="I170" s="545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x14ac:dyDescent="0.2">
      <c r="A171" s="18"/>
      <c r="B171" s="17"/>
      <c r="C171" s="27"/>
      <c r="D171" s="27"/>
      <c r="E171" s="27"/>
      <c r="F171" s="27"/>
      <c r="G171" s="544"/>
      <c r="H171" s="545"/>
      <c r="I171" s="545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x14ac:dyDescent="0.2">
      <c r="A172" s="18"/>
      <c r="B172" s="17"/>
      <c r="C172" s="27"/>
      <c r="D172" s="27"/>
      <c r="E172" s="27"/>
      <c r="F172" s="27"/>
      <c r="G172" s="544"/>
      <c r="H172" s="545"/>
      <c r="I172" s="545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x14ac:dyDescent="0.2">
      <c r="A173" s="18"/>
      <c r="B173" s="17"/>
      <c r="C173" s="27"/>
      <c r="D173" s="27"/>
      <c r="E173" s="27"/>
      <c r="F173" s="27"/>
      <c r="G173" s="544"/>
      <c r="H173" s="545"/>
      <c r="I173" s="545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x14ac:dyDescent="0.2">
      <c r="A174" s="18"/>
      <c r="B174" s="17"/>
      <c r="C174" s="27"/>
      <c r="D174" s="27"/>
      <c r="E174" s="27"/>
      <c r="F174" s="27"/>
      <c r="G174" s="544"/>
      <c r="H174" s="545"/>
      <c r="I174" s="545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x14ac:dyDescent="0.2">
      <c r="A175" s="18"/>
      <c r="B175" s="17"/>
      <c r="C175" s="27"/>
      <c r="D175" s="27"/>
      <c r="E175" s="27"/>
      <c r="F175" s="27"/>
      <c r="G175" s="544"/>
      <c r="H175" s="545"/>
      <c r="I175" s="545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x14ac:dyDescent="0.2">
      <c r="A176" s="18"/>
      <c r="B176" s="17"/>
      <c r="C176" s="27"/>
      <c r="D176" s="27"/>
      <c r="E176" s="27"/>
      <c r="F176" s="27"/>
      <c r="G176" s="544"/>
      <c r="H176" s="545"/>
      <c r="I176" s="545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x14ac:dyDescent="0.2">
      <c r="A177" s="18"/>
      <c r="B177" s="17"/>
      <c r="C177" s="27"/>
      <c r="D177" s="27"/>
      <c r="E177" s="27"/>
      <c r="F177" s="27"/>
      <c r="G177" s="544"/>
      <c r="H177" s="545"/>
      <c r="I177" s="545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x14ac:dyDescent="0.2">
      <c r="A178" s="18"/>
      <c r="B178" s="17"/>
      <c r="C178" s="27"/>
      <c r="D178" s="27"/>
      <c r="E178" s="27"/>
      <c r="F178" s="27"/>
      <c r="G178" s="544"/>
      <c r="H178" s="545"/>
      <c r="I178" s="545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x14ac:dyDescent="0.2">
      <c r="A179" s="18"/>
      <c r="B179" s="17"/>
      <c r="C179" s="27"/>
      <c r="D179" s="27"/>
      <c r="E179" s="27"/>
      <c r="F179" s="27"/>
      <c r="G179" s="544"/>
      <c r="H179" s="545"/>
      <c r="I179" s="545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x14ac:dyDescent="0.2">
      <c r="A180" s="18"/>
      <c r="B180" s="17"/>
      <c r="C180" s="27"/>
      <c r="D180" s="27"/>
      <c r="E180" s="27"/>
      <c r="F180" s="27"/>
      <c r="G180" s="544"/>
      <c r="H180" s="545"/>
      <c r="I180" s="545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x14ac:dyDescent="0.2">
      <c r="A181" s="18"/>
      <c r="B181" s="17"/>
      <c r="C181" s="27"/>
      <c r="D181" s="27"/>
      <c r="E181" s="27"/>
      <c r="F181" s="27"/>
      <c r="G181" s="544"/>
      <c r="H181" s="545"/>
      <c r="I181" s="545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x14ac:dyDescent="0.2">
      <c r="A182" s="18"/>
      <c r="B182" s="17"/>
      <c r="C182" s="27"/>
      <c r="D182" s="27"/>
      <c r="E182" s="27"/>
      <c r="F182" s="27"/>
      <c r="G182" s="544"/>
      <c r="H182" s="545"/>
      <c r="I182" s="545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x14ac:dyDescent="0.2">
      <c r="A183" s="18"/>
      <c r="B183" s="17"/>
      <c r="C183" s="27"/>
      <c r="D183" s="27"/>
      <c r="E183" s="27"/>
      <c r="F183" s="27"/>
      <c r="G183" s="544"/>
      <c r="H183" s="545"/>
      <c r="I183" s="545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x14ac:dyDescent="0.2">
      <c r="A184" s="18"/>
      <c r="B184" s="17"/>
      <c r="C184" s="27"/>
      <c r="D184" s="27"/>
      <c r="E184" s="27"/>
      <c r="F184" s="27"/>
      <c r="G184" s="544"/>
      <c r="H184" s="545"/>
      <c r="I184" s="545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x14ac:dyDescent="0.2">
      <c r="A185" s="18"/>
      <c r="B185" s="17"/>
      <c r="C185" s="27"/>
      <c r="D185" s="27"/>
      <c r="E185" s="27"/>
      <c r="F185" s="27"/>
      <c r="G185" s="544"/>
      <c r="H185" s="545"/>
      <c r="I185" s="545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x14ac:dyDescent="0.2">
      <c r="A186" s="18"/>
      <c r="B186" s="17"/>
      <c r="C186" s="27"/>
      <c r="D186" s="27"/>
      <c r="E186" s="27"/>
      <c r="F186" s="27"/>
      <c r="G186" s="544"/>
      <c r="H186" s="545"/>
      <c r="I186" s="545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x14ac:dyDescent="0.2">
      <c r="A187" s="18"/>
      <c r="B187" s="17"/>
      <c r="C187" s="27"/>
      <c r="D187" s="27"/>
      <c r="E187" s="27"/>
      <c r="F187" s="27"/>
      <c r="G187" s="544"/>
      <c r="H187" s="545"/>
      <c r="I187" s="545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x14ac:dyDescent="0.2">
      <c r="A188" s="18"/>
      <c r="B188" s="17"/>
      <c r="C188" s="27"/>
      <c r="D188" s="27"/>
      <c r="E188" s="27"/>
      <c r="F188" s="27"/>
      <c r="G188" s="544"/>
      <c r="H188" s="545"/>
      <c r="I188" s="545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x14ac:dyDescent="0.2">
      <c r="A189" s="18"/>
      <c r="B189" s="17"/>
      <c r="C189" s="27"/>
      <c r="D189" s="27"/>
      <c r="E189" s="27"/>
      <c r="F189" s="27"/>
      <c r="G189" s="544"/>
      <c r="H189" s="545"/>
      <c r="I189" s="545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x14ac:dyDescent="0.2">
      <c r="A190" s="18"/>
      <c r="B190" s="17"/>
      <c r="C190" s="27"/>
      <c r="D190" s="27"/>
      <c r="E190" s="27"/>
      <c r="F190" s="27"/>
      <c r="G190" s="544"/>
      <c r="H190" s="545"/>
      <c r="I190" s="545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x14ac:dyDescent="0.2">
      <c r="A191" s="18"/>
      <c r="B191" s="17"/>
      <c r="C191" s="27"/>
      <c r="D191" s="27"/>
      <c r="E191" s="27"/>
      <c r="F191" s="27"/>
      <c r="G191" s="544"/>
      <c r="H191" s="545"/>
      <c r="I191" s="545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x14ac:dyDescent="0.2">
      <c r="A192" s="18"/>
      <c r="B192" s="17"/>
      <c r="C192" s="27"/>
      <c r="D192" s="27"/>
      <c r="E192" s="27"/>
      <c r="F192" s="27"/>
      <c r="G192" s="544"/>
      <c r="H192" s="545"/>
      <c r="I192" s="545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x14ac:dyDescent="0.2">
      <c r="A193" s="18"/>
      <c r="B193" s="17"/>
      <c r="C193" s="27"/>
      <c r="D193" s="27"/>
      <c r="E193" s="27"/>
      <c r="F193" s="27"/>
      <c r="G193" s="544"/>
      <c r="H193" s="545"/>
      <c r="I193" s="545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x14ac:dyDescent="0.2">
      <c r="A194" s="18"/>
      <c r="B194" s="17"/>
      <c r="C194" s="27"/>
      <c r="D194" s="27"/>
      <c r="E194" s="27"/>
      <c r="F194" s="27"/>
      <c r="G194" s="544"/>
      <c r="H194" s="545"/>
      <c r="I194" s="545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x14ac:dyDescent="0.2">
      <c r="A195" s="18"/>
      <c r="B195" s="17"/>
      <c r="C195" s="27"/>
      <c r="D195" s="27"/>
      <c r="E195" s="27"/>
      <c r="F195" s="27"/>
      <c r="G195" s="544"/>
      <c r="H195" s="545"/>
      <c r="I195" s="545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x14ac:dyDescent="0.2">
      <c r="A196" s="18"/>
      <c r="B196" s="17"/>
      <c r="C196" s="27"/>
      <c r="D196" s="27"/>
      <c r="E196" s="27"/>
      <c r="F196" s="27"/>
      <c r="G196" s="544"/>
      <c r="H196" s="545"/>
      <c r="I196" s="545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x14ac:dyDescent="0.2">
      <c r="A197" s="18"/>
      <c r="B197" s="17"/>
      <c r="C197" s="27"/>
      <c r="D197" s="27"/>
      <c r="E197" s="27"/>
      <c r="F197" s="27"/>
      <c r="G197" s="544"/>
      <c r="H197" s="545"/>
      <c r="I197" s="545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x14ac:dyDescent="0.2">
      <c r="A198" s="18"/>
      <c r="B198" s="17"/>
      <c r="C198" s="27"/>
      <c r="D198" s="27"/>
      <c r="E198" s="27"/>
      <c r="F198" s="27"/>
      <c r="G198" s="544"/>
      <c r="H198" s="545"/>
      <c r="I198" s="545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x14ac:dyDescent="0.2">
      <c r="A199" s="18"/>
      <c r="B199" s="17"/>
      <c r="C199" s="27"/>
      <c r="D199" s="27"/>
      <c r="E199" s="27"/>
      <c r="F199" s="27"/>
      <c r="G199" s="544"/>
      <c r="H199" s="545"/>
      <c r="I199" s="545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x14ac:dyDescent="0.2">
      <c r="A200" s="18"/>
      <c r="B200" s="17"/>
      <c r="C200" s="27"/>
      <c r="D200" s="27"/>
      <c r="E200" s="27"/>
      <c r="F200" s="27"/>
      <c r="G200" s="544"/>
      <c r="H200" s="545"/>
      <c r="I200" s="545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x14ac:dyDescent="0.2">
      <c r="A201" s="18"/>
      <c r="B201" s="17"/>
      <c r="C201" s="27"/>
      <c r="D201" s="27"/>
      <c r="E201" s="27"/>
      <c r="F201" s="27"/>
      <c r="G201" s="544"/>
      <c r="H201" s="545"/>
      <c r="I201" s="545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x14ac:dyDescent="0.2">
      <c r="A202" s="18"/>
      <c r="B202" s="17"/>
      <c r="C202" s="27"/>
      <c r="D202" s="27"/>
      <c r="E202" s="27"/>
      <c r="F202" s="27"/>
      <c r="G202" s="544"/>
      <c r="H202" s="545"/>
      <c r="I202" s="545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x14ac:dyDescent="0.2">
      <c r="A203" s="18"/>
      <c r="B203" s="17"/>
      <c r="C203" s="27"/>
      <c r="D203" s="27"/>
      <c r="E203" s="27"/>
      <c r="F203" s="27"/>
      <c r="G203" s="544"/>
      <c r="H203" s="545"/>
      <c r="I203" s="545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x14ac:dyDescent="0.2">
      <c r="A204" s="18"/>
      <c r="B204" s="17"/>
      <c r="C204" s="27"/>
      <c r="D204" s="27"/>
      <c r="E204" s="27"/>
      <c r="F204" s="27"/>
      <c r="G204" s="544"/>
      <c r="H204" s="545"/>
      <c r="I204" s="545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x14ac:dyDescent="0.2">
      <c r="A205" s="18"/>
      <c r="B205" s="17"/>
      <c r="C205" s="27"/>
      <c r="D205" s="27"/>
      <c r="E205" s="27"/>
      <c r="F205" s="27"/>
      <c r="G205" s="544"/>
      <c r="H205" s="545"/>
      <c r="I205" s="545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x14ac:dyDescent="0.2">
      <c r="A206" s="18"/>
      <c r="B206" s="17"/>
      <c r="C206" s="27"/>
      <c r="D206" s="27"/>
      <c r="E206" s="27"/>
      <c r="F206" s="27"/>
      <c r="G206" s="544"/>
      <c r="H206" s="545"/>
      <c r="I206" s="545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x14ac:dyDescent="0.2">
      <c r="A207" s="18"/>
      <c r="B207" s="17"/>
      <c r="C207" s="27"/>
      <c r="D207" s="27"/>
      <c r="E207" s="27"/>
      <c r="F207" s="27"/>
      <c r="G207" s="544"/>
      <c r="H207" s="545"/>
      <c r="I207" s="545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x14ac:dyDescent="0.2">
      <c r="A208" s="18"/>
      <c r="B208" s="17"/>
      <c r="C208" s="27"/>
      <c r="D208" s="27"/>
      <c r="E208" s="27"/>
      <c r="F208" s="27"/>
      <c r="G208" s="544"/>
      <c r="H208" s="545"/>
      <c r="I208" s="545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x14ac:dyDescent="0.2">
      <c r="A209" s="18"/>
      <c r="B209" s="17"/>
      <c r="C209" s="27"/>
      <c r="D209" s="27"/>
      <c r="E209" s="27"/>
      <c r="F209" s="27"/>
      <c r="G209" s="544"/>
      <c r="H209" s="545"/>
      <c r="I209" s="545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x14ac:dyDescent="0.2">
      <c r="A210" s="18"/>
      <c r="B210" s="17"/>
      <c r="C210" s="27"/>
      <c r="D210" s="27"/>
      <c r="E210" s="27"/>
      <c r="F210" s="27"/>
      <c r="G210" s="544"/>
      <c r="H210" s="545"/>
      <c r="I210" s="545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x14ac:dyDescent="0.2">
      <c r="A211" s="18"/>
      <c r="B211" s="17"/>
      <c r="C211" s="27"/>
      <c r="D211" s="27"/>
      <c r="E211" s="27"/>
      <c r="F211" s="27"/>
      <c r="G211" s="544"/>
      <c r="H211" s="545"/>
      <c r="I211" s="545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x14ac:dyDescent="0.2">
      <c r="A212" s="18"/>
      <c r="B212" s="17"/>
      <c r="C212" s="27"/>
      <c r="D212" s="27"/>
      <c r="E212" s="27"/>
      <c r="F212" s="27"/>
      <c r="G212" s="544"/>
      <c r="H212" s="545"/>
      <c r="I212" s="545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x14ac:dyDescent="0.2">
      <c r="A213" s="18"/>
      <c r="B213" s="17"/>
      <c r="C213" s="27"/>
      <c r="D213" s="27"/>
      <c r="E213" s="27"/>
      <c r="F213" s="27"/>
      <c r="G213" s="544"/>
      <c r="H213" s="545"/>
      <c r="I213" s="545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x14ac:dyDescent="0.2">
      <c r="A214" s="18"/>
      <c r="B214" s="17"/>
      <c r="C214" s="27"/>
      <c r="D214" s="27"/>
      <c r="E214" s="27"/>
      <c r="F214" s="27"/>
      <c r="G214" s="544"/>
      <c r="H214" s="545"/>
      <c r="I214" s="545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x14ac:dyDescent="0.2">
      <c r="A215" s="18"/>
      <c r="B215" s="17"/>
      <c r="C215" s="27"/>
      <c r="D215" s="27"/>
      <c r="E215" s="27"/>
      <c r="F215" s="27"/>
      <c r="G215" s="544"/>
      <c r="H215" s="545"/>
      <c r="I215" s="545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x14ac:dyDescent="0.2">
      <c r="A216" s="18"/>
      <c r="B216" s="17"/>
      <c r="C216" s="27"/>
      <c r="D216" s="27"/>
      <c r="E216" s="27"/>
      <c r="F216" s="27"/>
      <c r="G216" s="544"/>
      <c r="H216" s="545"/>
      <c r="I216" s="545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x14ac:dyDescent="0.2">
      <c r="A217" s="18"/>
      <c r="B217" s="17"/>
      <c r="C217" s="27"/>
      <c r="D217" s="27"/>
      <c r="E217" s="27"/>
      <c r="F217" s="27"/>
      <c r="G217" s="544"/>
      <c r="H217" s="545"/>
      <c r="I217" s="545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x14ac:dyDescent="0.2">
      <c r="A218" s="18"/>
      <c r="B218" s="17"/>
      <c r="C218" s="27"/>
      <c r="D218" s="27"/>
      <c r="E218" s="27"/>
      <c r="F218" s="27"/>
      <c r="G218" s="544"/>
      <c r="H218" s="545"/>
      <c r="I218" s="545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x14ac:dyDescent="0.2">
      <c r="A219" s="18"/>
      <c r="B219" s="17"/>
      <c r="C219" s="27"/>
      <c r="D219" s="27"/>
      <c r="E219" s="27"/>
      <c r="F219" s="27"/>
      <c r="G219" s="544"/>
      <c r="H219" s="545"/>
      <c r="I219" s="545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x14ac:dyDescent="0.2">
      <c r="A220" s="18"/>
      <c r="B220" s="17"/>
      <c r="C220" s="27"/>
      <c r="D220" s="27"/>
      <c r="E220" s="27"/>
      <c r="F220" s="27"/>
      <c r="G220" s="544"/>
      <c r="H220" s="545"/>
      <c r="I220" s="545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x14ac:dyDescent="0.2">
      <c r="A221" s="18"/>
      <c r="B221" s="17"/>
      <c r="C221" s="27"/>
      <c r="D221" s="27"/>
      <c r="E221" s="27"/>
      <c r="F221" s="27"/>
      <c r="G221" s="544"/>
      <c r="H221" s="545"/>
      <c r="I221" s="545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x14ac:dyDescent="0.2">
      <c r="A222" s="18"/>
      <c r="B222" s="17"/>
      <c r="C222" s="27"/>
      <c r="D222" s="27"/>
      <c r="E222" s="27"/>
      <c r="F222" s="27"/>
      <c r="G222" s="544"/>
      <c r="H222" s="545"/>
      <c r="I222" s="545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x14ac:dyDescent="0.2">
      <c r="A223" s="18"/>
      <c r="B223" s="17"/>
      <c r="C223" s="27"/>
      <c r="D223" s="27"/>
      <c r="E223" s="27"/>
      <c r="F223" s="27"/>
      <c r="G223" s="544"/>
      <c r="H223" s="545"/>
      <c r="I223" s="545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x14ac:dyDescent="0.2">
      <c r="A224" s="18"/>
      <c r="B224" s="17"/>
      <c r="C224" s="27"/>
      <c r="D224" s="27"/>
      <c r="E224" s="27"/>
      <c r="F224" s="27"/>
      <c r="G224" s="544"/>
      <c r="H224" s="545"/>
      <c r="I224" s="545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x14ac:dyDescent="0.2">
      <c r="A225" s="18"/>
      <c r="B225" s="17"/>
      <c r="C225" s="27"/>
      <c r="D225" s="27"/>
      <c r="E225" s="27"/>
      <c r="F225" s="27"/>
      <c r="G225" s="544"/>
      <c r="H225" s="545"/>
      <c r="I225" s="545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x14ac:dyDescent="0.2">
      <c r="A226" s="18"/>
      <c r="B226" s="17"/>
      <c r="C226" s="27"/>
      <c r="D226" s="27"/>
      <c r="E226" s="27"/>
      <c r="F226" s="27"/>
      <c r="G226" s="544"/>
      <c r="H226" s="545"/>
      <c r="I226" s="545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x14ac:dyDescent="0.2">
      <c r="A227" s="18"/>
      <c r="B227" s="17"/>
      <c r="C227" s="27"/>
      <c r="D227" s="27"/>
      <c r="E227" s="27"/>
      <c r="F227" s="27"/>
      <c r="G227" s="544"/>
      <c r="H227" s="545"/>
      <c r="I227" s="545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x14ac:dyDescent="0.2">
      <c r="A228" s="18"/>
      <c r="B228" s="17"/>
      <c r="C228" s="27"/>
      <c r="D228" s="27"/>
      <c r="E228" s="27"/>
      <c r="F228" s="27"/>
      <c r="G228" s="544"/>
      <c r="H228" s="545"/>
      <c r="I228" s="545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x14ac:dyDescent="0.2">
      <c r="A229" s="18"/>
      <c r="B229" s="17"/>
      <c r="C229" s="27"/>
      <c r="D229" s="27"/>
      <c r="E229" s="27"/>
      <c r="F229" s="27"/>
      <c r="G229" s="544"/>
      <c r="H229" s="545"/>
      <c r="I229" s="545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x14ac:dyDescent="0.2">
      <c r="A230" s="18"/>
      <c r="B230" s="17"/>
      <c r="C230" s="27"/>
      <c r="D230" s="27"/>
      <c r="E230" s="27"/>
      <c r="F230" s="27"/>
      <c r="G230" s="544"/>
      <c r="H230" s="545"/>
      <c r="I230" s="545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x14ac:dyDescent="0.2">
      <c r="A231" s="18"/>
      <c r="B231" s="17"/>
      <c r="C231" s="27"/>
      <c r="D231" s="27"/>
      <c r="E231" s="27"/>
      <c r="F231" s="27"/>
      <c r="G231" s="544"/>
      <c r="H231" s="545"/>
      <c r="I231" s="545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x14ac:dyDescent="0.2">
      <c r="A232" s="18"/>
      <c r="B232" s="17"/>
      <c r="C232" s="27"/>
      <c r="D232" s="27"/>
      <c r="E232" s="27"/>
      <c r="F232" s="27"/>
      <c r="G232" s="544"/>
      <c r="H232" s="545"/>
      <c r="I232" s="545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x14ac:dyDescent="0.2">
      <c r="A233" s="18"/>
      <c r="B233" s="17"/>
      <c r="C233" s="27"/>
      <c r="D233" s="27"/>
      <c r="E233" s="27"/>
      <c r="F233" s="27"/>
      <c r="G233" s="544"/>
      <c r="H233" s="545"/>
      <c r="I233" s="545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x14ac:dyDescent="0.2">
      <c r="A234" s="18"/>
      <c r="B234" s="17"/>
      <c r="C234" s="27"/>
      <c r="D234" s="27"/>
      <c r="E234" s="27"/>
      <c r="F234" s="27"/>
      <c r="G234" s="544"/>
      <c r="H234" s="545"/>
      <c r="I234" s="545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x14ac:dyDescent="0.2">
      <c r="A235" s="18"/>
      <c r="B235" s="17"/>
      <c r="C235" s="27"/>
      <c r="D235" s="27"/>
      <c r="E235" s="27"/>
      <c r="F235" s="27"/>
      <c r="G235" s="544"/>
      <c r="H235" s="545"/>
      <c r="I235" s="545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x14ac:dyDescent="0.2">
      <c r="A236" s="18"/>
      <c r="B236" s="17"/>
      <c r="C236" s="27"/>
      <c r="D236" s="27"/>
      <c r="E236" s="27"/>
      <c r="F236" s="27"/>
      <c r="G236" s="544"/>
      <c r="H236" s="545"/>
      <c r="I236" s="545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x14ac:dyDescent="0.2">
      <c r="A237" s="18"/>
      <c r="B237" s="17"/>
      <c r="C237" s="27"/>
      <c r="D237" s="27"/>
      <c r="E237" s="27"/>
      <c r="F237" s="27"/>
      <c r="G237" s="544"/>
      <c r="H237" s="545"/>
      <c r="I237" s="545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x14ac:dyDescent="0.2">
      <c r="A238" s="18"/>
      <c r="B238" s="17"/>
      <c r="C238" s="27"/>
      <c r="D238" s="27"/>
      <c r="E238" s="27"/>
      <c r="F238" s="27"/>
      <c r="G238" s="544"/>
      <c r="H238" s="545"/>
      <c r="I238" s="545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x14ac:dyDescent="0.2">
      <c r="A239" s="18"/>
      <c r="B239" s="17"/>
      <c r="C239" s="27"/>
      <c r="D239" s="27"/>
      <c r="E239" s="27"/>
      <c r="F239" s="27"/>
      <c r="G239" s="544"/>
      <c r="H239" s="545"/>
      <c r="I239" s="545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x14ac:dyDescent="0.2">
      <c r="A240" s="18"/>
      <c r="B240" s="17"/>
      <c r="C240" s="27"/>
      <c r="D240" s="27"/>
      <c r="E240" s="27"/>
      <c r="F240" s="27"/>
      <c r="G240" s="544"/>
      <c r="H240" s="545"/>
      <c r="I240" s="545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x14ac:dyDescent="0.2">
      <c r="A241" s="18"/>
      <c r="B241" s="17"/>
      <c r="C241" s="27"/>
      <c r="D241" s="27"/>
      <c r="E241" s="27"/>
      <c r="F241" s="27"/>
      <c r="G241" s="544"/>
      <c r="H241" s="545"/>
      <c r="I241" s="545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x14ac:dyDescent="0.2">
      <c r="A242" s="18"/>
      <c r="B242" s="17"/>
      <c r="C242" s="27"/>
      <c r="D242" s="27"/>
      <c r="E242" s="27"/>
      <c r="F242" s="27"/>
      <c r="G242" s="544"/>
      <c r="H242" s="545"/>
      <c r="I242" s="545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x14ac:dyDescent="0.2">
      <c r="A243" s="18"/>
      <c r="B243" s="17"/>
      <c r="C243" s="27"/>
      <c r="D243" s="27"/>
      <c r="E243" s="27"/>
      <c r="F243" s="27"/>
      <c r="G243" s="544"/>
      <c r="H243" s="545"/>
      <c r="I243" s="545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x14ac:dyDescent="0.2">
      <c r="A244" s="18"/>
      <c r="B244" s="17"/>
      <c r="C244" s="27"/>
      <c r="D244" s="27"/>
      <c r="E244" s="27"/>
      <c r="F244" s="27"/>
      <c r="G244" s="544"/>
      <c r="H244" s="545"/>
      <c r="I244" s="545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x14ac:dyDescent="0.2">
      <c r="A245" s="18"/>
      <c r="B245" s="17"/>
      <c r="C245" s="27"/>
      <c r="D245" s="27"/>
      <c r="E245" s="27"/>
      <c r="F245" s="27"/>
      <c r="G245" s="544"/>
      <c r="H245" s="545"/>
      <c r="I245" s="545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x14ac:dyDescent="0.2">
      <c r="A246" s="18"/>
      <c r="B246" s="17"/>
      <c r="C246" s="27"/>
      <c r="D246" s="27"/>
      <c r="E246" s="27"/>
      <c r="F246" s="27"/>
      <c r="G246" s="544"/>
      <c r="H246" s="545"/>
      <c r="I246" s="545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x14ac:dyDescent="0.2">
      <c r="A247" s="18"/>
      <c r="B247" s="17"/>
      <c r="C247" s="27"/>
      <c r="D247" s="27"/>
      <c r="E247" s="27"/>
      <c r="F247" s="27"/>
      <c r="G247" s="544"/>
      <c r="H247" s="545"/>
      <c r="I247" s="545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x14ac:dyDescent="0.2">
      <c r="A248" s="18"/>
      <c r="B248" s="17"/>
      <c r="C248" s="27"/>
      <c r="D248" s="27"/>
      <c r="E248" s="27"/>
      <c r="F248" s="27"/>
      <c r="G248" s="544"/>
      <c r="H248" s="545"/>
      <c r="I248" s="545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x14ac:dyDescent="0.2">
      <c r="A249" s="18"/>
      <c r="B249" s="17"/>
      <c r="C249" s="27"/>
      <c r="D249" s="27"/>
      <c r="E249" s="27"/>
      <c r="F249" s="27"/>
      <c r="G249" s="544"/>
      <c r="H249" s="545"/>
      <c r="I249" s="545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x14ac:dyDescent="0.2">
      <c r="A250" s="18"/>
      <c r="B250" s="17"/>
      <c r="C250" s="27"/>
      <c r="D250" s="27"/>
      <c r="E250" s="27"/>
      <c r="F250" s="27"/>
      <c r="G250" s="544"/>
      <c r="H250" s="545"/>
      <c r="I250" s="545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x14ac:dyDescent="0.2">
      <c r="A251" s="18"/>
      <c r="B251" s="17"/>
      <c r="C251" s="27"/>
      <c r="D251" s="27"/>
      <c r="E251" s="27"/>
      <c r="F251" s="27"/>
      <c r="G251" s="544"/>
      <c r="H251" s="545"/>
      <c r="I251" s="545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x14ac:dyDescent="0.2">
      <c r="A252" s="18"/>
      <c r="B252" s="17"/>
      <c r="C252" s="27"/>
      <c r="D252" s="27"/>
      <c r="E252" s="27"/>
      <c r="F252" s="27"/>
      <c r="G252" s="544"/>
      <c r="H252" s="545"/>
      <c r="I252" s="545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x14ac:dyDescent="0.2">
      <c r="A253" s="18"/>
      <c r="B253" s="17"/>
      <c r="C253" s="27"/>
      <c r="D253" s="27"/>
      <c r="E253" s="27"/>
      <c r="F253" s="27"/>
      <c r="G253" s="544"/>
      <c r="H253" s="545"/>
      <c r="I253" s="545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x14ac:dyDescent="0.2">
      <c r="A254" s="18"/>
      <c r="B254" s="17"/>
      <c r="C254" s="27"/>
      <c r="D254" s="27"/>
      <c r="E254" s="27"/>
      <c r="F254" s="27"/>
      <c r="G254" s="544"/>
      <c r="H254" s="545"/>
      <c r="I254" s="545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x14ac:dyDescent="0.2">
      <c r="A255" s="18"/>
      <c r="B255" s="17"/>
      <c r="C255" s="27"/>
      <c r="D255" s="27"/>
      <c r="E255" s="27"/>
      <c r="F255" s="27"/>
      <c r="G255" s="544"/>
      <c r="H255" s="545"/>
      <c r="I255" s="545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x14ac:dyDescent="0.2">
      <c r="A256" s="18"/>
      <c r="B256" s="17"/>
      <c r="C256" s="27"/>
      <c r="D256" s="27"/>
      <c r="E256" s="27"/>
      <c r="F256" s="27"/>
      <c r="G256" s="544"/>
      <c r="H256" s="545"/>
      <c r="I256" s="545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x14ac:dyDescent="0.2">
      <c r="A257" s="18"/>
      <c r="B257" s="17"/>
      <c r="C257" s="27"/>
      <c r="D257" s="27"/>
      <c r="E257" s="27"/>
      <c r="F257" s="27"/>
      <c r="G257" s="544"/>
      <c r="H257" s="545"/>
      <c r="I257" s="545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x14ac:dyDescent="0.2">
      <c r="A258" s="18"/>
      <c r="B258" s="17"/>
      <c r="C258" s="27"/>
      <c r="D258" s="27"/>
      <c r="E258" s="27"/>
      <c r="F258" s="27"/>
      <c r="G258" s="544"/>
      <c r="H258" s="545"/>
      <c r="I258" s="545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x14ac:dyDescent="0.2">
      <c r="A259" s="18"/>
      <c r="B259" s="17"/>
      <c r="C259" s="27"/>
      <c r="D259" s="27"/>
      <c r="E259" s="27"/>
      <c r="F259" s="27"/>
      <c r="G259" s="544"/>
      <c r="H259" s="545"/>
      <c r="I259" s="545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x14ac:dyDescent="0.2">
      <c r="A260" s="18"/>
      <c r="B260" s="17"/>
      <c r="C260" s="27"/>
      <c r="D260" s="27"/>
      <c r="E260" s="27"/>
      <c r="F260" s="27"/>
      <c r="G260" s="544"/>
      <c r="H260" s="545"/>
      <c r="I260" s="545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x14ac:dyDescent="0.2">
      <c r="A261" s="18"/>
      <c r="B261" s="17"/>
      <c r="C261" s="27"/>
      <c r="D261" s="27"/>
      <c r="E261" s="27"/>
      <c r="F261" s="27"/>
      <c r="G261" s="544"/>
      <c r="H261" s="545"/>
      <c r="I261" s="545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x14ac:dyDescent="0.2">
      <c r="A262" s="18"/>
      <c r="B262" s="17"/>
      <c r="C262" s="27"/>
      <c r="D262" s="27"/>
      <c r="E262" s="27"/>
      <c r="F262" s="27"/>
      <c r="G262" s="544"/>
      <c r="H262" s="545"/>
      <c r="I262" s="545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x14ac:dyDescent="0.2">
      <c r="A263" s="18"/>
      <c r="B263" s="17"/>
      <c r="C263" s="27"/>
      <c r="D263" s="27"/>
      <c r="E263" s="27"/>
      <c r="F263" s="27"/>
      <c r="G263" s="544"/>
      <c r="H263" s="545"/>
      <c r="I263" s="545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x14ac:dyDescent="0.2">
      <c r="A264" s="18"/>
      <c r="B264" s="17"/>
      <c r="C264" s="27"/>
      <c r="D264" s="27"/>
      <c r="E264" s="27"/>
      <c r="F264" s="27"/>
      <c r="G264" s="544"/>
      <c r="H264" s="545"/>
      <c r="I264" s="545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x14ac:dyDescent="0.2">
      <c r="A265" s="18"/>
      <c r="B265" s="17"/>
      <c r="C265" s="27"/>
      <c r="D265" s="27"/>
      <c r="E265" s="27"/>
      <c r="F265" s="27"/>
      <c r="G265" s="544"/>
      <c r="H265" s="545"/>
      <c r="I265" s="545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x14ac:dyDescent="0.2">
      <c r="A266" s="18"/>
      <c r="B266" s="17"/>
      <c r="C266" s="27"/>
      <c r="D266" s="27"/>
      <c r="E266" s="27"/>
      <c r="F266" s="27"/>
      <c r="G266" s="544"/>
      <c r="H266" s="545"/>
      <c r="I266" s="545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x14ac:dyDescent="0.2">
      <c r="A267" s="18"/>
      <c r="B267" s="17"/>
      <c r="C267" s="27"/>
      <c r="D267" s="27"/>
      <c r="E267" s="27"/>
      <c r="F267" s="27"/>
      <c r="G267" s="544"/>
      <c r="H267" s="545"/>
      <c r="I267" s="545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x14ac:dyDescent="0.2">
      <c r="A268" s="18"/>
      <c r="B268" s="17"/>
      <c r="C268" s="27"/>
      <c r="D268" s="27"/>
      <c r="E268" s="27"/>
      <c r="F268" s="27"/>
      <c r="G268" s="544"/>
      <c r="H268" s="545"/>
      <c r="I268" s="545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x14ac:dyDescent="0.2">
      <c r="A269" s="18"/>
      <c r="B269" s="17"/>
      <c r="C269" s="27"/>
      <c r="D269" s="27"/>
      <c r="E269" s="27"/>
      <c r="F269" s="27"/>
      <c r="G269" s="544"/>
      <c r="H269" s="545"/>
      <c r="I269" s="545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x14ac:dyDescent="0.2">
      <c r="A270" s="18"/>
      <c r="B270" s="17"/>
      <c r="C270" s="27"/>
      <c r="D270" s="27"/>
      <c r="E270" s="27"/>
      <c r="F270" s="27"/>
      <c r="G270" s="544"/>
      <c r="H270" s="545"/>
      <c r="I270" s="545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x14ac:dyDescent="0.2">
      <c r="A271" s="18"/>
      <c r="B271" s="17"/>
      <c r="C271" s="27"/>
      <c r="D271" s="27"/>
      <c r="E271" s="27"/>
      <c r="F271" s="27"/>
      <c r="G271" s="544"/>
      <c r="H271" s="545"/>
      <c r="I271" s="545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x14ac:dyDescent="0.2">
      <c r="A272" s="18"/>
      <c r="B272" s="17"/>
      <c r="C272" s="27"/>
      <c r="D272" s="27"/>
      <c r="E272" s="27"/>
      <c r="F272" s="27"/>
      <c r="G272" s="544"/>
      <c r="H272" s="545"/>
      <c r="I272" s="545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x14ac:dyDescent="0.2">
      <c r="A273" s="18"/>
      <c r="B273" s="17"/>
      <c r="C273" s="27"/>
      <c r="D273" s="27"/>
      <c r="E273" s="27"/>
      <c r="F273" s="27"/>
      <c r="G273" s="544"/>
      <c r="H273" s="545"/>
      <c r="I273" s="545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x14ac:dyDescent="0.2">
      <c r="A274" s="18"/>
      <c r="B274" s="17"/>
      <c r="C274" s="27"/>
      <c r="D274" s="27"/>
      <c r="E274" s="27"/>
      <c r="F274" s="27"/>
      <c r="G274" s="544"/>
      <c r="H274" s="545"/>
      <c r="I274" s="545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x14ac:dyDescent="0.2">
      <c r="A275" s="18"/>
      <c r="B275" s="17"/>
      <c r="C275" s="27"/>
      <c r="D275" s="27"/>
      <c r="E275" s="27"/>
      <c r="F275" s="27"/>
      <c r="G275" s="544"/>
      <c r="H275" s="545"/>
      <c r="I275" s="545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x14ac:dyDescent="0.2">
      <c r="A276" s="18"/>
      <c r="B276" s="17"/>
      <c r="C276" s="27"/>
      <c r="D276" s="27"/>
      <c r="E276" s="27"/>
      <c r="F276" s="27"/>
      <c r="G276" s="544"/>
      <c r="H276" s="545"/>
      <c r="I276" s="545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x14ac:dyDescent="0.2">
      <c r="A277" s="18"/>
      <c r="B277" s="17"/>
      <c r="C277" s="27"/>
      <c r="D277" s="27"/>
      <c r="E277" s="27"/>
      <c r="F277" s="27"/>
      <c r="G277" s="544"/>
      <c r="H277" s="545"/>
      <c r="I277" s="545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x14ac:dyDescent="0.2">
      <c r="A278" s="18"/>
      <c r="B278" s="17"/>
      <c r="C278" s="27"/>
      <c r="D278" s="27"/>
      <c r="E278" s="27"/>
      <c r="F278" s="27"/>
      <c r="G278" s="544"/>
      <c r="H278" s="545"/>
      <c r="I278" s="545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x14ac:dyDescent="0.2">
      <c r="A279" s="18"/>
      <c r="B279" s="17"/>
      <c r="C279" s="27"/>
      <c r="D279" s="27"/>
      <c r="E279" s="27"/>
      <c r="F279" s="27"/>
      <c r="G279" s="544"/>
      <c r="H279" s="545"/>
      <c r="I279" s="545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x14ac:dyDescent="0.2">
      <c r="A280" s="18"/>
      <c r="B280" s="17"/>
      <c r="C280" s="27"/>
      <c r="D280" s="27"/>
      <c r="E280" s="27"/>
      <c r="F280" s="27"/>
      <c r="G280" s="544"/>
      <c r="H280" s="545"/>
      <c r="I280" s="545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x14ac:dyDescent="0.2">
      <c r="A281" s="18"/>
      <c r="B281" s="17"/>
      <c r="C281" s="27"/>
      <c r="D281" s="27"/>
      <c r="E281" s="27"/>
      <c r="F281" s="27"/>
      <c r="G281" s="544"/>
      <c r="H281" s="545"/>
      <c r="I281" s="545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x14ac:dyDescent="0.2">
      <c r="A282" s="18"/>
      <c r="B282" s="17"/>
      <c r="C282" s="27"/>
      <c r="D282" s="27"/>
      <c r="E282" s="27"/>
      <c r="F282" s="27"/>
      <c r="G282" s="544"/>
      <c r="H282" s="545"/>
      <c r="I282" s="545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x14ac:dyDescent="0.2">
      <c r="A283" s="18"/>
      <c r="B283" s="17"/>
      <c r="C283" s="27"/>
      <c r="D283" s="27"/>
      <c r="E283" s="27"/>
      <c r="F283" s="27"/>
      <c r="G283" s="544"/>
      <c r="H283" s="545"/>
      <c r="I283" s="545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x14ac:dyDescent="0.2">
      <c r="A284" s="18"/>
      <c r="B284" s="17"/>
      <c r="C284" s="27"/>
      <c r="D284" s="27"/>
      <c r="E284" s="27"/>
      <c r="F284" s="27"/>
      <c r="G284" s="544"/>
      <c r="H284" s="545"/>
      <c r="I284" s="545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x14ac:dyDescent="0.2">
      <c r="A285" s="18"/>
      <c r="B285" s="17"/>
      <c r="C285" s="27"/>
      <c r="D285" s="27"/>
      <c r="E285" s="27"/>
      <c r="F285" s="27"/>
      <c r="G285" s="544"/>
      <c r="H285" s="545"/>
      <c r="I285" s="545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x14ac:dyDescent="0.2">
      <c r="A286" s="18"/>
      <c r="B286" s="17"/>
      <c r="C286" s="27"/>
      <c r="D286" s="27"/>
      <c r="E286" s="27"/>
      <c r="F286" s="27"/>
      <c r="G286" s="544"/>
      <c r="H286" s="545"/>
      <c r="I286" s="545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x14ac:dyDescent="0.2">
      <c r="A287" s="18"/>
      <c r="B287" s="17"/>
      <c r="C287" s="27"/>
      <c r="D287" s="27"/>
      <c r="E287" s="27"/>
      <c r="F287" s="27"/>
      <c r="G287" s="544"/>
      <c r="H287" s="545"/>
      <c r="I287" s="545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x14ac:dyDescent="0.2">
      <c r="A288" s="18"/>
      <c r="B288" s="17"/>
      <c r="C288" s="27"/>
      <c r="D288" s="27"/>
      <c r="E288" s="27"/>
      <c r="F288" s="27"/>
      <c r="G288" s="544"/>
      <c r="H288" s="545"/>
      <c r="I288" s="545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x14ac:dyDescent="0.2">
      <c r="A289" s="18"/>
      <c r="B289" s="17"/>
      <c r="C289" s="27"/>
      <c r="D289" s="27"/>
      <c r="E289" s="27"/>
      <c r="F289" s="27"/>
      <c r="G289" s="544"/>
      <c r="H289" s="545"/>
      <c r="I289" s="545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x14ac:dyDescent="0.2">
      <c r="A290" s="18"/>
      <c r="B290" s="17"/>
      <c r="C290" s="27"/>
      <c r="D290" s="27"/>
      <c r="E290" s="27"/>
      <c r="F290" s="27"/>
      <c r="G290" s="544"/>
      <c r="H290" s="545"/>
      <c r="I290" s="545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x14ac:dyDescent="0.2">
      <c r="A291" s="18"/>
      <c r="B291" s="17"/>
      <c r="C291" s="27"/>
      <c r="D291" s="27"/>
      <c r="E291" s="27"/>
      <c r="F291" s="27"/>
      <c r="G291" s="544"/>
      <c r="H291" s="545"/>
      <c r="I291" s="545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x14ac:dyDescent="0.2">
      <c r="A292" s="18"/>
      <c r="B292" s="17"/>
      <c r="C292" s="27"/>
      <c r="D292" s="27"/>
      <c r="E292" s="27"/>
      <c r="F292" s="27"/>
      <c r="G292" s="544"/>
      <c r="H292" s="545"/>
      <c r="I292" s="545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x14ac:dyDescent="0.2">
      <c r="A293" s="18"/>
      <c r="B293" s="17"/>
      <c r="C293" s="27"/>
      <c r="D293" s="27"/>
      <c r="E293" s="27"/>
      <c r="F293" s="27"/>
      <c r="G293" s="544"/>
      <c r="H293" s="545"/>
      <c r="I293" s="545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x14ac:dyDescent="0.2">
      <c r="A294" s="18"/>
      <c r="B294" s="17"/>
      <c r="C294" s="27"/>
      <c r="D294" s="27"/>
      <c r="E294" s="27"/>
      <c r="F294" s="27"/>
      <c r="G294" s="544"/>
      <c r="H294" s="545"/>
      <c r="I294" s="545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x14ac:dyDescent="0.2">
      <c r="A295" s="18"/>
      <c r="B295" s="17"/>
      <c r="C295" s="27"/>
      <c r="D295" s="27"/>
      <c r="E295" s="27"/>
      <c r="F295" s="27"/>
      <c r="G295" s="544"/>
      <c r="H295" s="545"/>
      <c r="I295" s="545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x14ac:dyDescent="0.2">
      <c r="A296" s="18"/>
      <c r="B296" s="17"/>
      <c r="C296" s="27"/>
      <c r="D296" s="27"/>
      <c r="E296" s="27"/>
      <c r="F296" s="27"/>
      <c r="G296" s="544"/>
      <c r="H296" s="545"/>
      <c r="I296" s="545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x14ac:dyDescent="0.2">
      <c r="A297" s="18"/>
      <c r="B297" s="17"/>
      <c r="C297" s="27"/>
      <c r="D297" s="27"/>
      <c r="E297" s="27"/>
      <c r="F297" s="27"/>
      <c r="G297" s="544"/>
      <c r="H297" s="545"/>
      <c r="I297" s="545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x14ac:dyDescent="0.2">
      <c r="A298" s="18"/>
      <c r="B298" s="17"/>
      <c r="C298" s="27"/>
      <c r="D298" s="27"/>
      <c r="E298" s="27"/>
      <c r="F298" s="27"/>
      <c r="G298" s="544"/>
      <c r="H298" s="545"/>
      <c r="I298" s="545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x14ac:dyDescent="0.2">
      <c r="A299" s="18"/>
      <c r="B299" s="17"/>
      <c r="C299" s="27"/>
      <c r="D299" s="27"/>
      <c r="E299" s="27"/>
      <c r="F299" s="27"/>
      <c r="G299" s="544"/>
      <c r="H299" s="545"/>
      <c r="I299" s="545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x14ac:dyDescent="0.2">
      <c r="A300" s="18"/>
      <c r="B300" s="17"/>
      <c r="C300" s="27"/>
      <c r="D300" s="27"/>
      <c r="E300" s="27"/>
      <c r="F300" s="27"/>
      <c r="G300" s="544"/>
      <c r="H300" s="545"/>
      <c r="I300" s="545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x14ac:dyDescent="0.2">
      <c r="A301" s="18"/>
      <c r="B301" s="17"/>
      <c r="C301" s="27"/>
      <c r="D301" s="27"/>
      <c r="E301" s="27"/>
      <c r="F301" s="27"/>
      <c r="G301" s="544"/>
      <c r="H301" s="545"/>
      <c r="I301" s="545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x14ac:dyDescent="0.2">
      <c r="A302" s="18"/>
      <c r="B302" s="17"/>
      <c r="C302" s="27"/>
      <c r="D302" s="27"/>
      <c r="E302" s="27"/>
      <c r="F302" s="27"/>
      <c r="G302" s="544"/>
      <c r="H302" s="545"/>
      <c r="I302" s="545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x14ac:dyDescent="0.2">
      <c r="A303" s="18"/>
      <c r="B303" s="17"/>
      <c r="C303" s="27"/>
      <c r="D303" s="27"/>
      <c r="E303" s="27"/>
      <c r="F303" s="27"/>
      <c r="G303" s="544"/>
      <c r="H303" s="545"/>
      <c r="I303" s="545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x14ac:dyDescent="0.2">
      <c r="A304" s="18"/>
      <c r="B304" s="17"/>
      <c r="C304" s="27"/>
      <c r="D304" s="27"/>
      <c r="E304" s="27"/>
      <c r="F304" s="27"/>
      <c r="G304" s="544"/>
      <c r="H304" s="545"/>
      <c r="I304" s="545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x14ac:dyDescent="0.2">
      <c r="A305" s="18"/>
      <c r="B305" s="17"/>
      <c r="C305" s="27"/>
      <c r="D305" s="27"/>
      <c r="E305" s="27"/>
      <c r="F305" s="27"/>
      <c r="G305" s="544"/>
      <c r="H305" s="545"/>
      <c r="I305" s="545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x14ac:dyDescent="0.2">
      <c r="A306" s="18"/>
      <c r="B306" s="17"/>
      <c r="C306" s="27"/>
      <c r="D306" s="27"/>
      <c r="E306" s="27"/>
      <c r="F306" s="27"/>
      <c r="G306" s="544"/>
      <c r="H306" s="545"/>
      <c r="I306" s="545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x14ac:dyDescent="0.2">
      <c r="A307" s="18"/>
      <c r="B307" s="17"/>
      <c r="C307" s="27"/>
      <c r="D307" s="27"/>
      <c r="E307" s="27"/>
      <c r="F307" s="27"/>
      <c r="G307" s="544"/>
      <c r="H307" s="545"/>
      <c r="I307" s="545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x14ac:dyDescent="0.2">
      <c r="A308" s="18"/>
      <c r="B308" s="17"/>
      <c r="C308" s="27"/>
      <c r="D308" s="27"/>
      <c r="E308" s="27"/>
      <c r="F308" s="27"/>
      <c r="G308" s="544"/>
      <c r="H308" s="545"/>
      <c r="I308" s="545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x14ac:dyDescent="0.2">
      <c r="A309" s="18"/>
      <c r="B309" s="17"/>
      <c r="C309" s="27"/>
      <c r="D309" s="27"/>
      <c r="E309" s="27"/>
      <c r="F309" s="27"/>
      <c r="G309" s="544"/>
      <c r="H309" s="545"/>
      <c r="I309" s="545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x14ac:dyDescent="0.2">
      <c r="A310" s="18"/>
      <c r="B310" s="17"/>
      <c r="C310" s="27"/>
      <c r="D310" s="27"/>
      <c r="E310" s="27"/>
      <c r="F310" s="27"/>
      <c r="G310" s="544"/>
      <c r="H310" s="545"/>
      <c r="I310" s="545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x14ac:dyDescent="0.2">
      <c r="A311" s="18"/>
      <c r="B311" s="17"/>
      <c r="C311" s="27"/>
      <c r="D311" s="27"/>
      <c r="E311" s="27"/>
      <c r="F311" s="27"/>
      <c r="G311" s="544"/>
      <c r="H311" s="545"/>
      <c r="I311" s="545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x14ac:dyDescent="0.2">
      <c r="A312" s="18"/>
      <c r="B312" s="17"/>
      <c r="C312" s="27"/>
      <c r="D312" s="27"/>
      <c r="E312" s="27"/>
      <c r="F312" s="27"/>
      <c r="G312" s="544"/>
      <c r="H312" s="545"/>
      <c r="I312" s="545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x14ac:dyDescent="0.2">
      <c r="A313" s="18"/>
      <c r="B313" s="17"/>
      <c r="C313" s="27"/>
      <c r="D313" s="27"/>
      <c r="E313" s="27"/>
      <c r="F313" s="27"/>
      <c r="G313" s="544"/>
      <c r="H313" s="545"/>
      <c r="I313" s="545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x14ac:dyDescent="0.2">
      <c r="A314" s="18"/>
      <c r="B314" s="17"/>
      <c r="C314" s="27"/>
      <c r="D314" s="27"/>
      <c r="E314" s="27"/>
      <c r="F314" s="27"/>
      <c r="G314" s="544"/>
      <c r="H314" s="545"/>
      <c r="I314" s="545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x14ac:dyDescent="0.2">
      <c r="A315" s="18"/>
      <c r="B315" s="17"/>
      <c r="C315" s="27"/>
      <c r="D315" s="27"/>
      <c r="E315" s="27"/>
      <c r="F315" s="27"/>
      <c r="G315" s="544"/>
      <c r="H315" s="545"/>
      <c r="I315" s="545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x14ac:dyDescent="0.2">
      <c r="A316" s="18"/>
      <c r="B316" s="17"/>
      <c r="C316" s="27"/>
      <c r="D316" s="27"/>
      <c r="E316" s="27"/>
      <c r="F316" s="27"/>
      <c r="G316" s="544"/>
      <c r="H316" s="545"/>
      <c r="I316" s="545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x14ac:dyDescent="0.2">
      <c r="A317" s="18"/>
      <c r="B317" s="17"/>
      <c r="C317" s="27"/>
      <c r="D317" s="27"/>
      <c r="E317" s="27"/>
      <c r="F317" s="27"/>
      <c r="G317" s="544"/>
      <c r="H317" s="545"/>
      <c r="I317" s="545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x14ac:dyDescent="0.2">
      <c r="A318" s="18"/>
      <c r="B318" s="17"/>
      <c r="C318" s="27"/>
      <c r="D318" s="27"/>
      <c r="E318" s="27"/>
      <c r="F318" s="27"/>
      <c r="G318" s="544"/>
      <c r="H318" s="545"/>
      <c r="I318" s="545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x14ac:dyDescent="0.2">
      <c r="A319" s="18"/>
      <c r="B319" s="17"/>
      <c r="C319" s="27"/>
      <c r="D319" s="27"/>
      <c r="E319" s="27"/>
      <c r="F319" s="27"/>
      <c r="G319" s="544"/>
      <c r="H319" s="545"/>
      <c r="I319" s="545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x14ac:dyDescent="0.2">
      <c r="A320" s="18"/>
      <c r="B320" s="17"/>
      <c r="C320" s="27"/>
      <c r="D320" s="27"/>
      <c r="E320" s="27"/>
      <c r="F320" s="27"/>
      <c r="G320" s="544"/>
      <c r="H320" s="545"/>
      <c r="I320" s="545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x14ac:dyDescent="0.2">
      <c r="A321" s="18"/>
      <c r="B321" s="17"/>
      <c r="C321" s="27"/>
      <c r="D321" s="27"/>
      <c r="E321" s="27"/>
      <c r="F321" s="27"/>
      <c r="G321" s="544"/>
      <c r="H321" s="545"/>
      <c r="I321" s="545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x14ac:dyDescent="0.2">
      <c r="A322" s="18"/>
      <c r="B322" s="17"/>
      <c r="C322" s="27"/>
      <c r="D322" s="27"/>
      <c r="E322" s="27"/>
      <c r="F322" s="27"/>
      <c r="G322" s="544"/>
      <c r="H322" s="545"/>
      <c r="I322" s="545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x14ac:dyDescent="0.2">
      <c r="A323" s="18"/>
      <c r="B323" s="17"/>
      <c r="C323" s="27"/>
      <c r="D323" s="27"/>
      <c r="E323" s="27"/>
      <c r="F323" s="27"/>
      <c r="G323" s="544"/>
      <c r="H323" s="545"/>
      <c r="I323" s="545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x14ac:dyDescent="0.2">
      <c r="A324" s="18"/>
      <c r="B324" s="17"/>
      <c r="C324" s="27"/>
      <c r="D324" s="27"/>
      <c r="E324" s="27"/>
      <c r="F324" s="27"/>
      <c r="G324" s="544"/>
      <c r="H324" s="545"/>
      <c r="I324" s="545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x14ac:dyDescent="0.2">
      <c r="A325" s="18"/>
      <c r="B325" s="17"/>
      <c r="C325" s="27"/>
      <c r="D325" s="27"/>
      <c r="E325" s="27"/>
      <c r="F325" s="27"/>
      <c r="G325" s="544"/>
      <c r="H325" s="545"/>
      <c r="I325" s="545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x14ac:dyDescent="0.2">
      <c r="A326" s="18"/>
      <c r="B326" s="17"/>
      <c r="C326" s="27"/>
      <c r="D326" s="27"/>
      <c r="E326" s="27"/>
      <c r="F326" s="27"/>
      <c r="G326" s="544"/>
      <c r="H326" s="545"/>
      <c r="I326" s="545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x14ac:dyDescent="0.2">
      <c r="A327" s="18"/>
      <c r="B327" s="17"/>
      <c r="C327" s="27"/>
      <c r="D327" s="27"/>
      <c r="E327" s="27"/>
      <c r="F327" s="27"/>
      <c r="G327" s="544"/>
      <c r="H327" s="545"/>
      <c r="I327" s="545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x14ac:dyDescent="0.2">
      <c r="A328" s="18"/>
      <c r="B328" s="17"/>
      <c r="C328" s="27"/>
      <c r="D328" s="27"/>
      <c r="E328" s="27"/>
      <c r="F328" s="27"/>
      <c r="G328" s="544"/>
      <c r="H328" s="545"/>
      <c r="I328" s="545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x14ac:dyDescent="0.2">
      <c r="A329" s="18"/>
      <c r="B329" s="17"/>
      <c r="C329" s="27"/>
      <c r="D329" s="27"/>
      <c r="E329" s="27"/>
      <c r="F329" s="27"/>
      <c r="G329" s="544"/>
      <c r="H329" s="545"/>
      <c r="I329" s="545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x14ac:dyDescent="0.2">
      <c r="A330" s="18"/>
      <c r="B330" s="17"/>
      <c r="C330" s="27"/>
      <c r="D330" s="27"/>
      <c r="E330" s="27"/>
      <c r="F330" s="27"/>
      <c r="G330" s="544"/>
      <c r="H330" s="545"/>
      <c r="I330" s="545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x14ac:dyDescent="0.2">
      <c r="A331" s="18"/>
      <c r="B331" s="17"/>
      <c r="C331" s="27"/>
      <c r="D331" s="27"/>
      <c r="E331" s="27"/>
      <c r="F331" s="27"/>
      <c r="G331" s="544"/>
      <c r="H331" s="545"/>
      <c r="I331" s="545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x14ac:dyDescent="0.2">
      <c r="A332" s="18"/>
      <c r="B332" s="17"/>
      <c r="C332" s="27"/>
      <c r="D332" s="27"/>
      <c r="E332" s="27"/>
      <c r="F332" s="27"/>
      <c r="G332" s="544"/>
      <c r="H332" s="545"/>
      <c r="I332" s="545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x14ac:dyDescent="0.2">
      <c r="A333" s="18"/>
      <c r="B333" s="17"/>
      <c r="C333" s="27"/>
      <c r="D333" s="27"/>
      <c r="E333" s="27"/>
      <c r="F333" s="27"/>
      <c r="G333" s="544"/>
      <c r="H333" s="545"/>
      <c r="I333" s="545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x14ac:dyDescent="0.2">
      <c r="A334" s="18"/>
      <c r="B334" s="17"/>
      <c r="C334" s="27"/>
      <c r="D334" s="27"/>
      <c r="E334" s="27"/>
      <c r="F334" s="27"/>
      <c r="G334" s="544"/>
      <c r="H334" s="545"/>
      <c r="I334" s="545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x14ac:dyDescent="0.2">
      <c r="A335" s="18"/>
      <c r="B335" s="17"/>
      <c r="C335" s="27"/>
      <c r="D335" s="27"/>
      <c r="E335" s="27"/>
      <c r="F335" s="27"/>
      <c r="G335" s="544"/>
      <c r="H335" s="545"/>
      <c r="I335" s="545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x14ac:dyDescent="0.2">
      <c r="A336" s="18"/>
      <c r="B336" s="17"/>
      <c r="C336" s="27"/>
      <c r="D336" s="27"/>
      <c r="E336" s="27"/>
      <c r="F336" s="27"/>
      <c r="G336" s="544"/>
      <c r="H336" s="545"/>
      <c r="I336" s="545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x14ac:dyDescent="0.2">
      <c r="A337" s="18"/>
      <c r="B337" s="17"/>
      <c r="C337" s="27"/>
      <c r="D337" s="27"/>
      <c r="E337" s="27"/>
      <c r="F337" s="27"/>
      <c r="G337" s="544"/>
      <c r="H337" s="545"/>
      <c r="I337" s="545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x14ac:dyDescent="0.2">
      <c r="A338" s="18"/>
      <c r="B338" s="17"/>
      <c r="C338" s="27"/>
      <c r="D338" s="27"/>
      <c r="E338" s="27"/>
      <c r="F338" s="27"/>
      <c r="G338" s="544"/>
      <c r="H338" s="545"/>
      <c r="I338" s="545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x14ac:dyDescent="0.2">
      <c r="A339" s="18"/>
      <c r="B339" s="17"/>
      <c r="C339" s="27"/>
      <c r="D339" s="27"/>
      <c r="E339" s="27"/>
      <c r="F339" s="27"/>
      <c r="G339" s="544"/>
      <c r="H339" s="545"/>
      <c r="I339" s="545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x14ac:dyDescent="0.2">
      <c r="A340" s="18"/>
      <c r="B340" s="17"/>
      <c r="C340" s="27"/>
      <c r="D340" s="27"/>
      <c r="E340" s="27"/>
      <c r="F340" s="27"/>
      <c r="G340" s="544"/>
      <c r="H340" s="545"/>
      <c r="I340" s="545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x14ac:dyDescent="0.2">
      <c r="A341" s="18"/>
      <c r="B341" s="17"/>
      <c r="C341" s="27"/>
      <c r="D341" s="27"/>
      <c r="E341" s="27"/>
      <c r="F341" s="27"/>
      <c r="G341" s="544"/>
      <c r="H341" s="545"/>
      <c r="I341" s="545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x14ac:dyDescent="0.2">
      <c r="A342" s="18"/>
      <c r="B342" s="17"/>
      <c r="C342" s="27"/>
      <c r="D342" s="27"/>
      <c r="E342" s="27"/>
      <c r="F342" s="27"/>
      <c r="G342" s="544"/>
      <c r="H342" s="545"/>
      <c r="I342" s="545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x14ac:dyDescent="0.2">
      <c r="A343" s="18"/>
      <c r="B343" s="17"/>
      <c r="C343" s="27"/>
      <c r="D343" s="27"/>
      <c r="E343" s="27"/>
      <c r="F343" s="27"/>
      <c r="G343" s="544"/>
      <c r="H343" s="545"/>
      <c r="I343" s="545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x14ac:dyDescent="0.2">
      <c r="A344" s="18"/>
      <c r="B344" s="17"/>
      <c r="C344" s="27"/>
      <c r="D344" s="27"/>
      <c r="E344" s="27"/>
      <c r="F344" s="27"/>
      <c r="G344" s="544"/>
      <c r="H344" s="545"/>
      <c r="I344" s="545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x14ac:dyDescent="0.2">
      <c r="A345" s="18"/>
      <c r="B345" s="17"/>
      <c r="C345" s="27"/>
      <c r="D345" s="27"/>
      <c r="E345" s="27"/>
      <c r="F345" s="27"/>
      <c r="G345" s="544"/>
      <c r="H345" s="545"/>
      <c r="I345" s="545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x14ac:dyDescent="0.2">
      <c r="A346" s="18"/>
      <c r="B346" s="17"/>
      <c r="C346" s="27"/>
      <c r="D346" s="27"/>
      <c r="E346" s="27"/>
      <c r="F346" s="27"/>
      <c r="G346" s="544"/>
      <c r="H346" s="545"/>
      <c r="I346" s="545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x14ac:dyDescent="0.2">
      <c r="A347" s="18"/>
      <c r="B347" s="17"/>
      <c r="C347" s="27"/>
      <c r="D347" s="27"/>
      <c r="E347" s="27"/>
      <c r="F347" s="27"/>
      <c r="G347" s="544"/>
      <c r="H347" s="545"/>
      <c r="I347" s="545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x14ac:dyDescent="0.2">
      <c r="A348" s="18"/>
      <c r="B348" s="17"/>
      <c r="C348" s="27"/>
      <c r="D348" s="27"/>
      <c r="E348" s="27"/>
      <c r="F348" s="27"/>
      <c r="G348" s="544"/>
      <c r="H348" s="545"/>
      <c r="I348" s="545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x14ac:dyDescent="0.2">
      <c r="A349" s="18"/>
      <c r="B349" s="17"/>
      <c r="C349" s="27"/>
      <c r="D349" s="27"/>
      <c r="E349" s="27"/>
      <c r="F349" s="27"/>
      <c r="G349" s="544"/>
      <c r="H349" s="545"/>
      <c r="I349" s="545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x14ac:dyDescent="0.2">
      <c r="A350" s="18"/>
      <c r="B350" s="17"/>
      <c r="C350" s="27"/>
      <c r="D350" s="27"/>
      <c r="E350" s="27"/>
      <c r="F350" s="27"/>
      <c r="G350" s="544"/>
      <c r="H350" s="545"/>
      <c r="I350" s="545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x14ac:dyDescent="0.2">
      <c r="A351" s="18"/>
      <c r="B351" s="17"/>
      <c r="C351" s="27"/>
      <c r="D351" s="27"/>
      <c r="E351" s="27"/>
      <c r="F351" s="27"/>
      <c r="G351" s="544"/>
      <c r="H351" s="545"/>
      <c r="I351" s="545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x14ac:dyDescent="0.2">
      <c r="A352" s="18"/>
      <c r="B352" s="17"/>
      <c r="C352" s="27"/>
      <c r="D352" s="27"/>
      <c r="E352" s="27"/>
      <c r="F352" s="27"/>
      <c r="G352" s="544"/>
      <c r="H352" s="545"/>
      <c r="I352" s="545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x14ac:dyDescent="0.2">
      <c r="A353" s="18"/>
      <c r="B353" s="17"/>
      <c r="C353" s="27"/>
      <c r="D353" s="27"/>
      <c r="E353" s="27"/>
      <c r="F353" s="27"/>
      <c r="G353" s="544"/>
      <c r="H353" s="545"/>
      <c r="I353" s="545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x14ac:dyDescent="0.2">
      <c r="A354" s="18"/>
      <c r="B354" s="17"/>
      <c r="C354" s="27"/>
      <c r="D354" s="27"/>
      <c r="E354" s="27"/>
      <c r="F354" s="27"/>
      <c r="G354" s="544"/>
      <c r="H354" s="545"/>
      <c r="I354" s="545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x14ac:dyDescent="0.2">
      <c r="A355" s="18"/>
      <c r="B355" s="17"/>
      <c r="C355" s="27"/>
      <c r="D355" s="27"/>
      <c r="E355" s="27"/>
      <c r="F355" s="27"/>
      <c r="G355" s="544"/>
      <c r="H355" s="545"/>
      <c r="I355" s="545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x14ac:dyDescent="0.2">
      <c r="A356" s="18"/>
      <c r="B356" s="17"/>
      <c r="C356" s="27"/>
      <c r="D356" s="27"/>
      <c r="E356" s="27"/>
      <c r="F356" s="27"/>
      <c r="G356" s="544"/>
      <c r="H356" s="545"/>
      <c r="I356" s="545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x14ac:dyDescent="0.2">
      <c r="A357" s="18"/>
      <c r="B357" s="17"/>
      <c r="C357" s="27"/>
      <c r="D357" s="27"/>
      <c r="E357" s="27"/>
      <c r="F357" s="27"/>
      <c r="G357" s="544"/>
      <c r="H357" s="545"/>
      <c r="I357" s="545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x14ac:dyDescent="0.2">
      <c r="A358" s="18"/>
      <c r="B358" s="17"/>
      <c r="C358" s="27"/>
      <c r="D358" s="27"/>
      <c r="E358" s="27"/>
      <c r="F358" s="27"/>
      <c r="G358" s="544"/>
      <c r="H358" s="545"/>
      <c r="I358" s="545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x14ac:dyDescent="0.2">
      <c r="A359" s="18"/>
      <c r="B359" s="17"/>
      <c r="C359" s="27"/>
      <c r="D359" s="27"/>
      <c r="E359" s="27"/>
      <c r="F359" s="27"/>
      <c r="G359" s="544"/>
      <c r="H359" s="545"/>
      <c r="I359" s="545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x14ac:dyDescent="0.2">
      <c r="A360" s="18"/>
      <c r="B360" s="17"/>
      <c r="C360" s="27"/>
      <c r="D360" s="27"/>
      <c r="E360" s="27"/>
      <c r="F360" s="27"/>
      <c r="G360" s="544"/>
      <c r="H360" s="545"/>
      <c r="I360" s="545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x14ac:dyDescent="0.2">
      <c r="A361" s="18"/>
      <c r="B361" s="17"/>
      <c r="C361" s="27"/>
      <c r="D361" s="27"/>
      <c r="E361" s="27"/>
      <c r="F361" s="27"/>
      <c r="G361" s="544"/>
      <c r="H361" s="545"/>
      <c r="I361" s="545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x14ac:dyDescent="0.2">
      <c r="A362" s="18"/>
      <c r="B362" s="17"/>
      <c r="C362" s="27"/>
      <c r="D362" s="27"/>
      <c r="E362" s="27"/>
      <c r="F362" s="27"/>
      <c r="G362" s="544"/>
      <c r="H362" s="545"/>
      <c r="I362" s="545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x14ac:dyDescent="0.2">
      <c r="A363" s="18"/>
      <c r="B363" s="17"/>
      <c r="C363" s="27"/>
      <c r="D363" s="27"/>
      <c r="E363" s="27"/>
      <c r="F363" s="27"/>
      <c r="G363" s="544"/>
      <c r="H363" s="545"/>
      <c r="I363" s="545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x14ac:dyDescent="0.2">
      <c r="A364" s="18"/>
      <c r="B364" s="17"/>
      <c r="C364" s="27"/>
      <c r="D364" s="27"/>
      <c r="E364" s="27"/>
      <c r="F364" s="27"/>
      <c r="G364" s="544"/>
      <c r="H364" s="545"/>
      <c r="I364" s="545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x14ac:dyDescent="0.2">
      <c r="A365" s="18"/>
      <c r="B365" s="17"/>
      <c r="C365" s="27"/>
      <c r="D365" s="27"/>
      <c r="E365" s="27"/>
      <c r="F365" s="27"/>
      <c r="G365" s="544"/>
      <c r="H365" s="545"/>
      <c r="I365" s="545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x14ac:dyDescent="0.2">
      <c r="A366" s="18"/>
      <c r="B366" s="17"/>
      <c r="C366" s="27"/>
      <c r="D366" s="27"/>
      <c r="E366" s="27"/>
      <c r="F366" s="27"/>
      <c r="G366" s="544"/>
      <c r="H366" s="545"/>
      <c r="I366" s="545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x14ac:dyDescent="0.2">
      <c r="A367" s="18"/>
      <c r="B367" s="17"/>
      <c r="C367" s="27"/>
      <c r="D367" s="27"/>
      <c r="E367" s="27"/>
      <c r="F367" s="27"/>
      <c r="G367" s="544"/>
      <c r="H367" s="545"/>
      <c r="I367" s="545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x14ac:dyDescent="0.2">
      <c r="A368" s="18"/>
      <c r="B368" s="17"/>
      <c r="C368" s="27"/>
      <c r="D368" s="27"/>
      <c r="E368" s="27"/>
      <c r="F368" s="27"/>
      <c r="G368" s="544"/>
      <c r="H368" s="545"/>
      <c r="I368" s="545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x14ac:dyDescent="0.2">
      <c r="A369" s="18"/>
      <c r="B369" s="17"/>
      <c r="C369" s="27"/>
      <c r="D369" s="27"/>
      <c r="E369" s="27"/>
      <c r="F369" s="27"/>
      <c r="G369" s="544"/>
      <c r="H369" s="545"/>
      <c r="I369" s="545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x14ac:dyDescent="0.2">
      <c r="A370" s="18"/>
      <c r="B370" s="17"/>
      <c r="C370" s="27"/>
      <c r="D370" s="27"/>
      <c r="E370" s="27"/>
      <c r="F370" s="27"/>
      <c r="G370" s="544"/>
      <c r="H370" s="545"/>
      <c r="I370" s="545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x14ac:dyDescent="0.2">
      <c r="A371" s="18"/>
      <c r="B371" s="17"/>
      <c r="C371" s="27"/>
      <c r="D371" s="27"/>
      <c r="E371" s="27"/>
      <c r="F371" s="27"/>
      <c r="G371" s="544"/>
      <c r="H371" s="545"/>
      <c r="I371" s="545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x14ac:dyDescent="0.2">
      <c r="A372" s="18"/>
      <c r="B372" s="17"/>
      <c r="C372" s="27"/>
      <c r="D372" s="27"/>
      <c r="E372" s="27"/>
      <c r="F372" s="27"/>
      <c r="G372" s="544"/>
      <c r="H372" s="545"/>
      <c r="I372" s="545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x14ac:dyDescent="0.2">
      <c r="A373" s="18"/>
      <c r="B373" s="17"/>
      <c r="C373" s="27"/>
      <c r="D373" s="27"/>
      <c r="E373" s="27"/>
      <c r="F373" s="27"/>
      <c r="G373" s="544"/>
      <c r="H373" s="545"/>
      <c r="I373" s="545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x14ac:dyDescent="0.2">
      <c r="A374" s="18"/>
      <c r="B374" s="17"/>
      <c r="C374" s="27"/>
      <c r="D374" s="27"/>
      <c r="E374" s="27"/>
      <c r="F374" s="27"/>
      <c r="G374" s="544"/>
      <c r="H374" s="545"/>
      <c r="I374" s="545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x14ac:dyDescent="0.2">
      <c r="A375" s="18"/>
      <c r="B375" s="17"/>
      <c r="C375" s="27"/>
      <c r="D375" s="27"/>
      <c r="E375" s="27"/>
      <c r="F375" s="27"/>
      <c r="G375" s="544"/>
      <c r="H375" s="545"/>
      <c r="I375" s="545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x14ac:dyDescent="0.2">
      <c r="A376" s="18"/>
      <c r="B376" s="17"/>
      <c r="C376" s="27"/>
      <c r="D376" s="27"/>
      <c r="E376" s="27"/>
      <c r="F376" s="27"/>
      <c r="G376" s="544"/>
      <c r="H376" s="545"/>
      <c r="I376" s="545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x14ac:dyDescent="0.2">
      <c r="A377" s="18"/>
      <c r="B377" s="17"/>
      <c r="C377" s="27"/>
      <c r="D377" s="27"/>
      <c r="E377" s="27"/>
      <c r="F377" s="27"/>
      <c r="G377" s="544"/>
      <c r="H377" s="545"/>
      <c r="I377" s="545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x14ac:dyDescent="0.2">
      <c r="A378" s="18"/>
      <c r="B378" s="17"/>
      <c r="C378" s="27"/>
      <c r="D378" s="27"/>
      <c r="E378" s="27"/>
      <c r="F378" s="27"/>
      <c r="G378" s="544"/>
      <c r="H378" s="545"/>
      <c r="I378" s="545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x14ac:dyDescent="0.2">
      <c r="A379" s="18"/>
      <c r="B379" s="17"/>
      <c r="C379" s="27"/>
      <c r="D379" s="27"/>
      <c r="E379" s="27"/>
      <c r="F379" s="27"/>
      <c r="G379" s="544"/>
      <c r="H379" s="545"/>
      <c r="I379" s="545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x14ac:dyDescent="0.2">
      <c r="A380" s="18"/>
      <c r="B380" s="17"/>
      <c r="C380" s="27"/>
      <c r="D380" s="27"/>
      <c r="E380" s="27"/>
      <c r="F380" s="27"/>
      <c r="G380" s="544"/>
      <c r="H380" s="545"/>
      <c r="I380" s="545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x14ac:dyDescent="0.2">
      <c r="A381" s="18"/>
      <c r="B381" s="17"/>
      <c r="C381" s="27"/>
      <c r="D381" s="27"/>
      <c r="E381" s="27"/>
      <c r="F381" s="27"/>
      <c r="G381" s="544"/>
      <c r="H381" s="545"/>
      <c r="I381" s="545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x14ac:dyDescent="0.2">
      <c r="A382" s="18"/>
      <c r="B382" s="17"/>
      <c r="C382" s="27"/>
      <c r="D382" s="27"/>
      <c r="E382" s="27"/>
      <c r="F382" s="27"/>
      <c r="G382" s="544"/>
      <c r="H382" s="545"/>
      <c r="I382" s="545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x14ac:dyDescent="0.2">
      <c r="A383" s="18"/>
      <c r="B383" s="17"/>
      <c r="C383" s="27"/>
      <c r="D383" s="27"/>
      <c r="E383" s="27"/>
      <c r="F383" s="27"/>
      <c r="G383" s="544"/>
      <c r="H383" s="545"/>
      <c r="I383" s="545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x14ac:dyDescent="0.2">
      <c r="A384" s="18"/>
      <c r="B384" s="17"/>
      <c r="C384" s="27"/>
      <c r="D384" s="27"/>
      <c r="E384" s="27"/>
      <c r="F384" s="27"/>
      <c r="G384" s="544"/>
      <c r="H384" s="545"/>
      <c r="I384" s="545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x14ac:dyDescent="0.2">
      <c r="A385" s="18"/>
      <c r="B385" s="17"/>
      <c r="C385" s="27"/>
      <c r="D385" s="27"/>
      <c r="E385" s="27"/>
      <c r="F385" s="27"/>
      <c r="G385" s="544"/>
      <c r="H385" s="545"/>
      <c r="I385" s="545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x14ac:dyDescent="0.2">
      <c r="A386" s="18"/>
      <c r="B386" s="17"/>
      <c r="C386" s="27"/>
      <c r="D386" s="27"/>
      <c r="E386" s="27"/>
      <c r="F386" s="27"/>
      <c r="G386" s="544"/>
      <c r="H386" s="545"/>
      <c r="I386" s="545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x14ac:dyDescent="0.2">
      <c r="A387" s="18"/>
      <c r="B387" s="17"/>
      <c r="C387" s="27"/>
      <c r="D387" s="27"/>
      <c r="E387" s="27"/>
      <c r="F387" s="27"/>
      <c r="G387" s="544"/>
      <c r="H387" s="545"/>
      <c r="I387" s="545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x14ac:dyDescent="0.2">
      <c r="A388" s="18"/>
      <c r="B388" s="17"/>
      <c r="C388" s="27"/>
      <c r="D388" s="27"/>
      <c r="E388" s="27"/>
      <c r="F388" s="27"/>
      <c r="G388" s="544"/>
      <c r="H388" s="545"/>
      <c r="I388" s="545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x14ac:dyDescent="0.2">
      <c r="A389" s="18"/>
      <c r="B389" s="17"/>
      <c r="C389" s="27"/>
      <c r="D389" s="27"/>
      <c r="E389" s="27"/>
      <c r="F389" s="27"/>
      <c r="G389" s="544"/>
      <c r="H389" s="545"/>
      <c r="I389" s="545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x14ac:dyDescent="0.2">
      <c r="A390" s="18"/>
      <c r="B390" s="17"/>
      <c r="C390" s="27"/>
      <c r="D390" s="27"/>
      <c r="E390" s="27"/>
      <c r="F390" s="27"/>
      <c r="G390" s="544"/>
      <c r="H390" s="545"/>
      <c r="I390" s="545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x14ac:dyDescent="0.2">
      <c r="A391" s="18"/>
      <c r="B391" s="17"/>
      <c r="C391" s="27"/>
      <c r="D391" s="27"/>
      <c r="E391" s="27"/>
      <c r="F391" s="27"/>
      <c r="G391" s="544"/>
      <c r="H391" s="545"/>
      <c r="I391" s="545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x14ac:dyDescent="0.2">
      <c r="A392" s="18"/>
      <c r="B392" s="17"/>
      <c r="C392" s="27"/>
      <c r="D392" s="27"/>
      <c r="E392" s="27"/>
      <c r="F392" s="27"/>
      <c r="G392" s="544"/>
      <c r="H392" s="545"/>
      <c r="I392" s="545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x14ac:dyDescent="0.2">
      <c r="A393" s="18"/>
      <c r="B393" s="17"/>
      <c r="C393" s="27"/>
      <c r="D393" s="27"/>
      <c r="E393" s="27"/>
      <c r="F393" s="27"/>
      <c r="G393" s="544"/>
      <c r="H393" s="545"/>
      <c r="I393" s="545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x14ac:dyDescent="0.2">
      <c r="A394" s="18"/>
      <c r="B394" s="17"/>
      <c r="C394" s="27"/>
      <c r="D394" s="27"/>
      <c r="E394" s="27"/>
      <c r="F394" s="27"/>
      <c r="G394" s="544"/>
      <c r="H394" s="545"/>
      <c r="I394" s="545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x14ac:dyDescent="0.2">
      <c r="A395" s="18"/>
      <c r="B395" s="17"/>
      <c r="C395" s="27"/>
      <c r="D395" s="27"/>
      <c r="E395" s="27"/>
      <c r="F395" s="27"/>
      <c r="G395" s="544"/>
      <c r="H395" s="545"/>
      <c r="I395" s="545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x14ac:dyDescent="0.2">
      <c r="A396" s="18"/>
      <c r="B396" s="17"/>
      <c r="C396" s="27"/>
      <c r="D396" s="27"/>
      <c r="E396" s="27"/>
      <c r="F396" s="27"/>
      <c r="G396" s="544"/>
      <c r="H396" s="545"/>
      <c r="I396" s="545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x14ac:dyDescent="0.2">
      <c r="A397" s="18"/>
      <c r="B397" s="17"/>
      <c r="C397" s="27"/>
      <c r="D397" s="27"/>
      <c r="E397" s="27"/>
      <c r="F397" s="27"/>
      <c r="G397" s="544"/>
      <c r="H397" s="545"/>
      <c r="I397" s="545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x14ac:dyDescent="0.2">
      <c r="A398" s="18"/>
      <c r="B398" s="17"/>
      <c r="C398" s="27"/>
      <c r="D398" s="27"/>
      <c r="E398" s="27"/>
      <c r="F398" s="27"/>
      <c r="G398" s="544"/>
      <c r="H398" s="545"/>
      <c r="I398" s="545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x14ac:dyDescent="0.2">
      <c r="A399" s="18"/>
      <c r="B399" s="17"/>
      <c r="C399" s="27"/>
      <c r="D399" s="27"/>
      <c r="E399" s="27"/>
      <c r="F399" s="27"/>
      <c r="G399" s="544"/>
      <c r="H399" s="545"/>
      <c r="I399" s="545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x14ac:dyDescent="0.2">
      <c r="A400" s="18"/>
      <c r="B400" s="17"/>
      <c r="C400" s="27"/>
      <c r="D400" s="27"/>
      <c r="E400" s="27"/>
      <c r="F400" s="27"/>
      <c r="G400" s="544"/>
      <c r="H400" s="545"/>
      <c r="I400" s="545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x14ac:dyDescent="0.2">
      <c r="A401" s="18"/>
      <c r="B401" s="17"/>
      <c r="C401" s="27"/>
      <c r="D401" s="27"/>
      <c r="E401" s="27"/>
      <c r="F401" s="27"/>
      <c r="G401" s="544"/>
      <c r="H401" s="545"/>
      <c r="I401" s="545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x14ac:dyDescent="0.2">
      <c r="A402" s="18"/>
      <c r="B402" s="17"/>
      <c r="C402" s="27"/>
      <c r="D402" s="27"/>
      <c r="E402" s="27"/>
      <c r="F402" s="27"/>
      <c r="G402" s="544"/>
      <c r="H402" s="545"/>
      <c r="I402" s="545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x14ac:dyDescent="0.2">
      <c r="A403" s="18"/>
      <c r="B403" s="17"/>
      <c r="C403" s="27"/>
      <c r="D403" s="27"/>
      <c r="E403" s="27"/>
      <c r="F403" s="27"/>
      <c r="G403" s="544"/>
      <c r="H403" s="545"/>
      <c r="I403" s="545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x14ac:dyDescent="0.2">
      <c r="A404" s="18"/>
      <c r="B404" s="17"/>
      <c r="C404" s="27"/>
      <c r="D404" s="27"/>
      <c r="E404" s="27"/>
      <c r="F404" s="27"/>
      <c r="G404" s="544"/>
      <c r="H404" s="545"/>
      <c r="I404" s="545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x14ac:dyDescent="0.2">
      <c r="A405" s="18"/>
      <c r="B405" s="17"/>
      <c r="C405" s="27"/>
      <c r="D405" s="27"/>
      <c r="E405" s="27"/>
      <c r="F405" s="27"/>
      <c r="G405" s="544"/>
      <c r="H405" s="545"/>
      <c r="I405" s="545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x14ac:dyDescent="0.2">
      <c r="A406" s="18"/>
      <c r="B406" s="17"/>
      <c r="C406" s="27"/>
      <c r="D406" s="27"/>
      <c r="E406" s="27"/>
      <c r="F406" s="27"/>
      <c r="G406" s="544"/>
      <c r="H406" s="545"/>
      <c r="I406" s="545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x14ac:dyDescent="0.2">
      <c r="A407" s="18"/>
      <c r="B407" s="17"/>
      <c r="C407" s="27"/>
      <c r="D407" s="27"/>
      <c r="E407" s="27"/>
      <c r="F407" s="27"/>
      <c r="G407" s="544"/>
      <c r="H407" s="545"/>
      <c r="I407" s="545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x14ac:dyDescent="0.2">
      <c r="A408" s="18"/>
      <c r="B408" s="17"/>
      <c r="C408" s="27"/>
      <c r="D408" s="27"/>
      <c r="E408" s="27"/>
      <c r="F408" s="27"/>
      <c r="G408" s="544"/>
      <c r="H408" s="545"/>
      <c r="I408" s="545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x14ac:dyDescent="0.2">
      <c r="A409" s="18"/>
      <c r="B409" s="17"/>
      <c r="C409" s="27"/>
      <c r="D409" s="27"/>
      <c r="E409" s="27"/>
      <c r="F409" s="27"/>
      <c r="G409" s="544"/>
      <c r="H409" s="545"/>
      <c r="I409" s="545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x14ac:dyDescent="0.2">
      <c r="A410" s="18"/>
      <c r="B410" s="17"/>
      <c r="C410" s="27"/>
      <c r="D410" s="27"/>
      <c r="E410" s="27"/>
      <c r="F410" s="27"/>
      <c r="G410" s="544"/>
      <c r="H410" s="545"/>
      <c r="I410" s="545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x14ac:dyDescent="0.2">
      <c r="A411" s="18"/>
      <c r="B411" s="17"/>
      <c r="C411" s="27"/>
      <c r="D411" s="27"/>
      <c r="E411" s="27"/>
      <c r="F411" s="27"/>
      <c r="G411" s="544"/>
      <c r="H411" s="545"/>
      <c r="I411" s="545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x14ac:dyDescent="0.2">
      <c r="A412" s="18"/>
      <c r="B412" s="17"/>
      <c r="C412" s="27"/>
      <c r="D412" s="27"/>
      <c r="E412" s="27"/>
      <c r="F412" s="27"/>
      <c r="G412" s="544"/>
      <c r="H412" s="545"/>
      <c r="I412" s="545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x14ac:dyDescent="0.2">
      <c r="A413" s="18"/>
      <c r="B413" s="17"/>
      <c r="C413" s="27"/>
      <c r="D413" s="27"/>
      <c r="E413" s="27"/>
      <c r="F413" s="27"/>
      <c r="G413" s="544"/>
      <c r="H413" s="545"/>
      <c r="I413" s="545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x14ac:dyDescent="0.2">
      <c r="A414" s="18"/>
      <c r="B414" s="17"/>
      <c r="C414" s="27"/>
      <c r="D414" s="27"/>
      <c r="E414" s="27"/>
      <c r="F414" s="27"/>
      <c r="G414" s="544"/>
      <c r="H414" s="545"/>
      <c r="I414" s="545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x14ac:dyDescent="0.2">
      <c r="A415" s="18"/>
      <c r="B415" s="17"/>
      <c r="C415" s="27"/>
      <c r="D415" s="27"/>
      <c r="E415" s="27"/>
      <c r="F415" s="27"/>
      <c r="G415" s="544"/>
      <c r="H415" s="545"/>
      <c r="I415" s="545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x14ac:dyDescent="0.2">
      <c r="A416" s="18"/>
      <c r="B416" s="17"/>
      <c r="C416" s="27"/>
      <c r="D416" s="27"/>
      <c r="E416" s="27"/>
      <c r="F416" s="27"/>
      <c r="G416" s="544"/>
      <c r="H416" s="545"/>
      <c r="I416" s="545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x14ac:dyDescent="0.2">
      <c r="A417" s="18"/>
      <c r="B417" s="17"/>
      <c r="C417" s="27"/>
      <c r="D417" s="27"/>
      <c r="E417" s="27"/>
      <c r="F417" s="27"/>
      <c r="G417" s="544"/>
      <c r="H417" s="545"/>
      <c r="I417" s="545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x14ac:dyDescent="0.2">
      <c r="A418" s="18"/>
      <c r="B418" s="17"/>
      <c r="C418" s="27"/>
      <c r="D418" s="27"/>
      <c r="E418" s="27"/>
      <c r="F418" s="27"/>
      <c r="G418" s="544"/>
      <c r="H418" s="545"/>
      <c r="I418" s="545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x14ac:dyDescent="0.2">
      <c r="A419" s="18"/>
      <c r="B419" s="17"/>
      <c r="C419" s="27"/>
      <c r="D419" s="27"/>
      <c r="E419" s="27"/>
      <c r="F419" s="27"/>
      <c r="G419" s="544"/>
      <c r="H419" s="545"/>
      <c r="I419" s="545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x14ac:dyDescent="0.2">
      <c r="A420" s="18"/>
      <c r="B420" s="17"/>
      <c r="C420" s="27"/>
      <c r="D420" s="27"/>
      <c r="E420" s="27"/>
      <c r="F420" s="27"/>
      <c r="G420" s="544"/>
      <c r="H420" s="545"/>
      <c r="I420" s="545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x14ac:dyDescent="0.2">
      <c r="A421" s="18"/>
      <c r="B421" s="17"/>
      <c r="C421" s="27"/>
      <c r="D421" s="27"/>
      <c r="E421" s="27"/>
      <c r="F421" s="27"/>
      <c r="G421" s="544"/>
      <c r="H421" s="545"/>
      <c r="I421" s="545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x14ac:dyDescent="0.2">
      <c r="A422" s="18"/>
      <c r="B422" s="17"/>
      <c r="C422" s="27"/>
      <c r="D422" s="27"/>
      <c r="E422" s="27"/>
      <c r="F422" s="27"/>
      <c r="G422" s="544"/>
      <c r="H422" s="545"/>
      <c r="I422" s="545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x14ac:dyDescent="0.2">
      <c r="A423" s="18"/>
      <c r="B423" s="17"/>
      <c r="C423" s="27"/>
      <c r="D423" s="27"/>
      <c r="E423" s="27"/>
      <c r="F423" s="27"/>
      <c r="G423" s="544"/>
      <c r="H423" s="545"/>
      <c r="I423" s="545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x14ac:dyDescent="0.2">
      <c r="A424" s="18"/>
      <c r="B424" s="17"/>
      <c r="C424" s="27"/>
      <c r="D424" s="27"/>
      <c r="E424" s="27"/>
      <c r="F424" s="27"/>
      <c r="G424" s="544"/>
      <c r="H424" s="545"/>
      <c r="I424" s="545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x14ac:dyDescent="0.2">
      <c r="A425" s="18"/>
      <c r="B425" s="17"/>
      <c r="C425" s="27"/>
      <c r="D425" s="27"/>
      <c r="E425" s="27"/>
      <c r="F425" s="27"/>
      <c r="G425" s="544"/>
      <c r="H425" s="545"/>
      <c r="I425" s="545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x14ac:dyDescent="0.2">
      <c r="A426" s="18"/>
      <c r="B426" s="17"/>
      <c r="C426" s="27"/>
      <c r="D426" s="27"/>
      <c r="E426" s="27"/>
      <c r="F426" s="27"/>
      <c r="G426" s="544"/>
      <c r="H426" s="545"/>
      <c r="I426" s="545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x14ac:dyDescent="0.2">
      <c r="A427" s="18"/>
      <c r="B427" s="17"/>
      <c r="C427" s="27"/>
      <c r="D427" s="27"/>
      <c r="E427" s="27"/>
      <c r="F427" s="27"/>
      <c r="G427" s="544"/>
      <c r="H427" s="545"/>
      <c r="I427" s="545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x14ac:dyDescent="0.2">
      <c r="A428" s="18"/>
      <c r="B428" s="17"/>
      <c r="C428" s="27"/>
      <c r="D428" s="27"/>
      <c r="E428" s="27"/>
      <c r="F428" s="27"/>
      <c r="G428" s="544"/>
      <c r="H428" s="545"/>
      <c r="I428" s="545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x14ac:dyDescent="0.2">
      <c r="A429" s="18"/>
      <c r="B429" s="17"/>
      <c r="C429" s="27"/>
      <c r="D429" s="27"/>
      <c r="E429" s="27"/>
      <c r="F429" s="27"/>
      <c r="G429" s="544"/>
      <c r="H429" s="545"/>
      <c r="I429" s="545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x14ac:dyDescent="0.2">
      <c r="A430" s="18"/>
      <c r="B430" s="17"/>
      <c r="C430" s="27"/>
      <c r="D430" s="27"/>
      <c r="E430" s="27"/>
      <c r="F430" s="27"/>
      <c r="G430" s="544"/>
      <c r="H430" s="545"/>
      <c r="I430" s="545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x14ac:dyDescent="0.2">
      <c r="A431" s="18"/>
      <c r="B431" s="17"/>
      <c r="C431" s="27"/>
      <c r="D431" s="27"/>
      <c r="E431" s="27"/>
      <c r="F431" s="27"/>
      <c r="G431" s="544"/>
      <c r="H431" s="545"/>
      <c r="I431" s="545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x14ac:dyDescent="0.2">
      <c r="A432" s="18"/>
      <c r="B432" s="17"/>
      <c r="C432" s="27"/>
      <c r="D432" s="27"/>
      <c r="E432" s="27"/>
      <c r="F432" s="27"/>
      <c r="G432" s="544"/>
      <c r="H432" s="545"/>
      <c r="I432" s="545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x14ac:dyDescent="0.2">
      <c r="A433" s="18"/>
      <c r="B433" s="17"/>
      <c r="C433" s="27"/>
      <c r="D433" s="27"/>
      <c r="E433" s="27"/>
      <c r="F433" s="27"/>
      <c r="G433" s="544"/>
      <c r="H433" s="545"/>
      <c r="I433" s="545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x14ac:dyDescent="0.2">
      <c r="A434" s="18"/>
      <c r="B434" s="17"/>
      <c r="C434" s="27"/>
      <c r="D434" s="27"/>
      <c r="E434" s="27"/>
      <c r="F434" s="27"/>
      <c r="G434" s="544"/>
      <c r="H434" s="545"/>
      <c r="I434" s="545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x14ac:dyDescent="0.2">
      <c r="A435" s="18"/>
      <c r="B435" s="17"/>
      <c r="C435" s="27"/>
      <c r="D435" s="27"/>
      <c r="E435" s="27"/>
      <c r="F435" s="27"/>
      <c r="G435" s="544"/>
      <c r="H435" s="545"/>
      <c r="I435" s="545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x14ac:dyDescent="0.2">
      <c r="A436" s="18"/>
      <c r="B436" s="17"/>
      <c r="C436" s="27"/>
      <c r="D436" s="27"/>
      <c r="E436" s="27"/>
      <c r="F436" s="27"/>
      <c r="G436" s="544"/>
      <c r="H436" s="545"/>
      <c r="I436" s="545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x14ac:dyDescent="0.2">
      <c r="A437" s="18"/>
      <c r="B437" s="17"/>
      <c r="C437" s="27"/>
      <c r="D437" s="27"/>
      <c r="E437" s="27"/>
      <c r="F437" s="27"/>
      <c r="G437" s="544"/>
      <c r="H437" s="545"/>
      <c r="I437" s="545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x14ac:dyDescent="0.2">
      <c r="A438" s="18"/>
      <c r="B438" s="17"/>
      <c r="C438" s="27"/>
      <c r="D438" s="27"/>
      <c r="E438" s="27"/>
      <c r="F438" s="27"/>
      <c r="G438" s="544"/>
      <c r="H438" s="545"/>
      <c r="I438" s="545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x14ac:dyDescent="0.2">
      <c r="A439" s="18"/>
      <c r="B439" s="17"/>
      <c r="C439" s="27"/>
      <c r="D439" s="27"/>
      <c r="E439" s="27"/>
      <c r="F439" s="27"/>
      <c r="G439" s="544"/>
      <c r="H439" s="545"/>
      <c r="I439" s="545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x14ac:dyDescent="0.2">
      <c r="A440" s="18"/>
      <c r="B440" s="17"/>
      <c r="C440" s="27"/>
      <c r="D440" s="27"/>
      <c r="E440" s="27"/>
      <c r="F440" s="27"/>
      <c r="G440" s="544"/>
      <c r="H440" s="545"/>
      <c r="I440" s="545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x14ac:dyDescent="0.2">
      <c r="A441" s="18"/>
      <c r="B441" s="17"/>
      <c r="C441" s="27"/>
      <c r="D441" s="27"/>
      <c r="E441" s="27"/>
      <c r="F441" s="27"/>
      <c r="G441" s="544"/>
      <c r="H441" s="545"/>
      <c r="I441" s="545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x14ac:dyDescent="0.2">
      <c r="A442" s="18"/>
      <c r="B442" s="17"/>
      <c r="C442" s="27"/>
      <c r="D442" s="27"/>
      <c r="E442" s="27"/>
      <c r="F442" s="27"/>
      <c r="G442" s="544"/>
      <c r="H442" s="545"/>
      <c r="I442" s="545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x14ac:dyDescent="0.2">
      <c r="A443" s="18"/>
      <c r="B443" s="17"/>
      <c r="C443" s="27"/>
      <c r="D443" s="27"/>
      <c r="E443" s="27"/>
      <c r="F443" s="27"/>
      <c r="G443" s="544"/>
      <c r="H443" s="545"/>
      <c r="I443" s="545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x14ac:dyDescent="0.2">
      <c r="A444" s="18"/>
      <c r="B444" s="17"/>
      <c r="C444" s="27"/>
      <c r="D444" s="27"/>
      <c r="E444" s="27"/>
      <c r="F444" s="27"/>
      <c r="G444" s="544"/>
      <c r="H444" s="545"/>
      <c r="I444" s="545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x14ac:dyDescent="0.2">
      <c r="A445" s="18"/>
      <c r="B445" s="17"/>
      <c r="C445" s="27"/>
      <c r="D445" s="27"/>
      <c r="E445" s="27"/>
      <c r="F445" s="27"/>
      <c r="G445" s="544"/>
      <c r="H445" s="545"/>
      <c r="I445" s="545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x14ac:dyDescent="0.2">
      <c r="A446" s="18"/>
      <c r="B446" s="17"/>
      <c r="C446" s="27"/>
      <c r="D446" s="27"/>
      <c r="E446" s="27"/>
      <c r="F446" s="27"/>
      <c r="G446" s="544"/>
      <c r="H446" s="545"/>
      <c r="I446" s="545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x14ac:dyDescent="0.2">
      <c r="A447" s="18"/>
      <c r="B447" s="17"/>
      <c r="C447" s="27"/>
      <c r="D447" s="27"/>
      <c r="E447" s="27"/>
      <c r="F447" s="27"/>
      <c r="G447" s="544"/>
      <c r="H447" s="545"/>
      <c r="I447" s="545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x14ac:dyDescent="0.2">
      <c r="A448" s="18"/>
      <c r="B448" s="17"/>
      <c r="C448" s="27"/>
      <c r="D448" s="27"/>
      <c r="E448" s="27"/>
      <c r="F448" s="27"/>
      <c r="G448" s="544"/>
      <c r="H448" s="545"/>
      <c r="I448" s="545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x14ac:dyDescent="0.2">
      <c r="A449" s="18"/>
      <c r="B449" s="17"/>
      <c r="C449" s="27"/>
      <c r="D449" s="27"/>
      <c r="E449" s="27"/>
      <c r="F449" s="27"/>
      <c r="G449" s="544"/>
      <c r="H449" s="545"/>
      <c r="I449" s="545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x14ac:dyDescent="0.2">
      <c r="A450" s="18"/>
      <c r="B450" s="17"/>
      <c r="C450" s="27"/>
      <c r="D450" s="27"/>
      <c r="E450" s="27"/>
      <c r="F450" s="27"/>
      <c r="G450" s="544"/>
      <c r="H450" s="545"/>
      <c r="I450" s="545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x14ac:dyDescent="0.2">
      <c r="A451" s="18"/>
      <c r="B451" s="17"/>
      <c r="C451" s="27"/>
      <c r="D451" s="27"/>
      <c r="E451" s="27"/>
      <c r="F451" s="27"/>
      <c r="G451" s="544"/>
      <c r="H451" s="545"/>
      <c r="I451" s="545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x14ac:dyDescent="0.2">
      <c r="A452" s="18"/>
      <c r="B452" s="17"/>
      <c r="C452" s="27"/>
      <c r="D452" s="27"/>
      <c r="E452" s="27"/>
      <c r="F452" s="27"/>
      <c r="G452" s="544"/>
      <c r="H452" s="545"/>
      <c r="I452" s="545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x14ac:dyDescent="0.2">
      <c r="A453" s="18"/>
      <c r="B453" s="17"/>
      <c r="C453" s="27"/>
      <c r="D453" s="27"/>
      <c r="E453" s="27"/>
      <c r="F453" s="27"/>
      <c r="G453" s="544"/>
      <c r="H453" s="545"/>
      <c r="I453" s="545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x14ac:dyDescent="0.2">
      <c r="A454" s="18"/>
      <c r="B454" s="17"/>
      <c r="C454" s="27"/>
      <c r="D454" s="27"/>
      <c r="E454" s="27"/>
      <c r="F454" s="27"/>
      <c r="G454" s="544"/>
      <c r="H454" s="545"/>
      <c r="I454" s="545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x14ac:dyDescent="0.2">
      <c r="A455" s="18"/>
      <c r="B455" s="17"/>
      <c r="C455" s="27"/>
      <c r="D455" s="27"/>
      <c r="E455" s="27"/>
      <c r="F455" s="27"/>
      <c r="G455" s="544"/>
      <c r="H455" s="545"/>
      <c r="I455" s="545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x14ac:dyDescent="0.2">
      <c r="A456" s="18"/>
      <c r="B456" s="17"/>
      <c r="C456" s="27"/>
      <c r="D456" s="27"/>
      <c r="E456" s="27"/>
      <c r="F456" s="27"/>
      <c r="G456" s="544"/>
      <c r="H456" s="545"/>
      <c r="I456" s="545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x14ac:dyDescent="0.2">
      <c r="A457" s="18"/>
      <c r="B457" s="17"/>
      <c r="C457" s="27"/>
      <c r="D457" s="27"/>
      <c r="E457" s="27"/>
      <c r="F457" s="27"/>
      <c r="G457" s="544"/>
      <c r="H457" s="545"/>
      <c r="I457" s="545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x14ac:dyDescent="0.2">
      <c r="A458" s="18"/>
      <c r="B458" s="17"/>
      <c r="C458" s="27"/>
      <c r="D458" s="27"/>
      <c r="E458" s="27"/>
      <c r="F458" s="27"/>
      <c r="G458" s="544"/>
      <c r="H458" s="545"/>
      <c r="I458" s="545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x14ac:dyDescent="0.2">
      <c r="A459" s="18"/>
      <c r="B459" s="17"/>
      <c r="C459" s="27"/>
      <c r="D459" s="27"/>
      <c r="E459" s="27"/>
      <c r="F459" s="27"/>
      <c r="G459" s="544"/>
      <c r="H459" s="545"/>
      <c r="I459" s="545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x14ac:dyDescent="0.2">
      <c r="A460" s="18"/>
      <c r="B460" s="17"/>
      <c r="C460" s="27"/>
      <c r="D460" s="27"/>
      <c r="E460" s="27"/>
      <c r="F460" s="27"/>
      <c r="G460" s="544"/>
      <c r="H460" s="545"/>
      <c r="I460" s="545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x14ac:dyDescent="0.2">
      <c r="A461" s="18"/>
      <c r="B461" s="17"/>
      <c r="C461" s="27"/>
      <c r="D461" s="27"/>
      <c r="E461" s="27"/>
      <c r="F461" s="27"/>
      <c r="G461" s="544"/>
      <c r="H461" s="545"/>
      <c r="I461" s="545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x14ac:dyDescent="0.2">
      <c r="A462" s="18"/>
      <c r="B462" s="17"/>
      <c r="C462" s="27"/>
      <c r="D462" s="27"/>
      <c r="E462" s="27"/>
      <c r="F462" s="27"/>
      <c r="G462" s="544"/>
      <c r="H462" s="545"/>
      <c r="I462" s="545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x14ac:dyDescent="0.2">
      <c r="A463" s="18"/>
      <c r="B463" s="17"/>
      <c r="C463" s="27"/>
      <c r="D463" s="27"/>
      <c r="E463" s="27"/>
      <c r="F463" s="27"/>
      <c r="G463" s="544"/>
      <c r="H463" s="545"/>
      <c r="I463" s="545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x14ac:dyDescent="0.2">
      <c r="A464" s="18"/>
      <c r="B464" s="17"/>
      <c r="C464" s="27"/>
      <c r="D464" s="27"/>
      <c r="E464" s="27"/>
      <c r="F464" s="27"/>
      <c r="G464" s="544"/>
      <c r="H464" s="545"/>
      <c r="I464" s="545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x14ac:dyDescent="0.2">
      <c r="A465" s="18"/>
      <c r="B465" s="17"/>
      <c r="C465" s="27"/>
      <c r="D465" s="27"/>
      <c r="E465" s="27"/>
      <c r="F465" s="27"/>
      <c r="G465" s="544"/>
      <c r="H465" s="545"/>
      <c r="I465" s="545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x14ac:dyDescent="0.2">
      <c r="A466" s="18"/>
      <c r="B466" s="17"/>
      <c r="C466" s="27"/>
      <c r="D466" s="27"/>
      <c r="E466" s="27"/>
      <c r="F466" s="27"/>
      <c r="G466" s="544"/>
      <c r="H466" s="545"/>
      <c r="I466" s="545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x14ac:dyDescent="0.2">
      <c r="A467" s="18"/>
      <c r="B467" s="17"/>
      <c r="C467" s="27"/>
      <c r="D467" s="27"/>
      <c r="E467" s="27"/>
      <c r="F467" s="27"/>
      <c r="G467" s="544"/>
      <c r="H467" s="545"/>
      <c r="I467" s="545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x14ac:dyDescent="0.2">
      <c r="A468" s="18"/>
      <c r="B468" s="17"/>
      <c r="C468" s="27"/>
      <c r="D468" s="27"/>
      <c r="E468" s="27"/>
      <c r="F468" s="27"/>
      <c r="G468" s="544"/>
      <c r="H468" s="545"/>
      <c r="I468" s="545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x14ac:dyDescent="0.2">
      <c r="A469" s="18"/>
      <c r="B469" s="17"/>
      <c r="C469" s="27"/>
      <c r="D469" s="27"/>
      <c r="E469" s="27"/>
      <c r="F469" s="27"/>
      <c r="G469" s="544"/>
      <c r="H469" s="545"/>
      <c r="I469" s="545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x14ac:dyDescent="0.2">
      <c r="A470" s="18"/>
      <c r="B470" s="17"/>
      <c r="C470" s="27"/>
      <c r="D470" s="27"/>
      <c r="E470" s="27"/>
      <c r="F470" s="27"/>
      <c r="G470" s="544"/>
      <c r="H470" s="545"/>
      <c r="I470" s="545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x14ac:dyDescent="0.2">
      <c r="A471" s="18"/>
      <c r="B471" s="17"/>
      <c r="C471" s="27"/>
      <c r="D471" s="27"/>
      <c r="E471" s="27"/>
      <c r="F471" s="27"/>
      <c r="G471" s="544"/>
      <c r="H471" s="545"/>
      <c r="I471" s="545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x14ac:dyDescent="0.2">
      <c r="A472" s="18"/>
      <c r="B472" s="17"/>
      <c r="C472" s="27"/>
      <c r="D472" s="27"/>
      <c r="E472" s="27"/>
      <c r="F472" s="27"/>
      <c r="G472" s="544"/>
      <c r="H472" s="545"/>
      <c r="I472" s="545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x14ac:dyDescent="0.2">
      <c r="A473" s="18"/>
      <c r="B473" s="17"/>
      <c r="C473" s="27"/>
      <c r="D473" s="27"/>
      <c r="E473" s="27"/>
      <c r="F473" s="27"/>
      <c r="G473" s="544"/>
      <c r="H473" s="545"/>
      <c r="I473" s="545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x14ac:dyDescent="0.2">
      <c r="A474" s="18"/>
      <c r="B474" s="17"/>
      <c r="C474" s="27"/>
      <c r="D474" s="27"/>
      <c r="E474" s="27"/>
      <c r="F474" s="27"/>
      <c r="G474" s="544"/>
      <c r="H474" s="545"/>
      <c r="I474" s="545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x14ac:dyDescent="0.2">
      <c r="A475" s="18"/>
      <c r="B475" s="17"/>
      <c r="C475" s="27"/>
      <c r="D475" s="27"/>
      <c r="E475" s="27"/>
      <c r="F475" s="27"/>
      <c r="G475" s="544"/>
      <c r="H475" s="545"/>
      <c r="I475" s="545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x14ac:dyDescent="0.2">
      <c r="A476" s="18"/>
      <c r="B476" s="17"/>
      <c r="C476" s="27"/>
      <c r="D476" s="27"/>
      <c r="E476" s="27"/>
      <c r="F476" s="27"/>
      <c r="G476" s="544"/>
      <c r="H476" s="545"/>
      <c r="I476" s="545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x14ac:dyDescent="0.2">
      <c r="A477" s="18"/>
      <c r="B477" s="17"/>
      <c r="C477" s="27"/>
      <c r="D477" s="27"/>
      <c r="E477" s="27"/>
      <c r="F477" s="27"/>
      <c r="G477" s="544"/>
      <c r="H477" s="545"/>
      <c r="I477" s="545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x14ac:dyDescent="0.2">
      <c r="A478" s="18"/>
      <c r="B478" s="17"/>
      <c r="C478" s="27"/>
      <c r="D478" s="27"/>
      <c r="E478" s="27"/>
      <c r="F478" s="27"/>
      <c r="G478" s="544"/>
      <c r="H478" s="545"/>
      <c r="I478" s="545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x14ac:dyDescent="0.2">
      <c r="A479" s="18"/>
      <c r="B479" s="17"/>
      <c r="C479" s="27"/>
      <c r="D479" s="27"/>
      <c r="E479" s="27"/>
      <c r="F479" s="27"/>
      <c r="G479" s="544"/>
      <c r="H479" s="545"/>
      <c r="I479" s="545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x14ac:dyDescent="0.2">
      <c r="A480" s="18"/>
      <c r="B480" s="17"/>
      <c r="C480" s="27"/>
      <c r="D480" s="27"/>
      <c r="E480" s="27"/>
      <c r="F480" s="27"/>
      <c r="G480" s="544"/>
      <c r="H480" s="545"/>
      <c r="I480" s="545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x14ac:dyDescent="0.2">
      <c r="A481" s="18"/>
      <c r="B481" s="17"/>
      <c r="C481" s="27"/>
      <c r="D481" s="27"/>
      <c r="E481" s="27"/>
      <c r="F481" s="27"/>
      <c r="G481" s="544"/>
      <c r="H481" s="545"/>
      <c r="I481" s="545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x14ac:dyDescent="0.2">
      <c r="A482" s="18"/>
      <c r="B482" s="17"/>
      <c r="C482" s="27"/>
      <c r="D482" s="27"/>
      <c r="E482" s="27"/>
      <c r="F482" s="27"/>
      <c r="G482" s="544"/>
      <c r="H482" s="545"/>
      <c r="I482" s="545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x14ac:dyDescent="0.2">
      <c r="A483" s="18"/>
      <c r="B483" s="17"/>
      <c r="C483" s="27"/>
      <c r="D483" s="27"/>
      <c r="E483" s="27"/>
      <c r="F483" s="27"/>
      <c r="G483" s="544"/>
      <c r="H483" s="545"/>
      <c r="I483" s="545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x14ac:dyDescent="0.2">
      <c r="A484" s="18"/>
      <c r="B484" s="17"/>
      <c r="C484" s="27"/>
      <c r="D484" s="27"/>
      <c r="E484" s="27"/>
      <c r="F484" s="27"/>
      <c r="G484" s="544"/>
      <c r="H484" s="545"/>
      <c r="I484" s="545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x14ac:dyDescent="0.2">
      <c r="A485" s="18"/>
      <c r="B485" s="17"/>
      <c r="C485" s="27"/>
      <c r="D485" s="27"/>
      <c r="E485" s="27"/>
      <c r="F485" s="27"/>
      <c r="G485" s="544"/>
      <c r="H485" s="545"/>
      <c r="I485" s="545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x14ac:dyDescent="0.2">
      <c r="A486" s="18"/>
      <c r="B486" s="17"/>
      <c r="C486" s="27"/>
      <c r="D486" s="27"/>
      <c r="E486" s="27"/>
      <c r="F486" s="27"/>
      <c r="G486" s="544"/>
      <c r="H486" s="545"/>
      <c r="I486" s="545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x14ac:dyDescent="0.2">
      <c r="A487" s="18"/>
      <c r="B487" s="17"/>
      <c r="C487" s="27"/>
      <c r="D487" s="27"/>
      <c r="E487" s="27"/>
      <c r="F487" s="27"/>
      <c r="G487" s="544"/>
      <c r="H487" s="545"/>
      <c r="I487" s="545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x14ac:dyDescent="0.2">
      <c r="A488" s="18"/>
      <c r="B488" s="17"/>
      <c r="C488" s="27"/>
      <c r="D488" s="27"/>
      <c r="E488" s="27"/>
      <c r="F488" s="27"/>
      <c r="G488" s="544"/>
      <c r="H488" s="545"/>
      <c r="I488" s="545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x14ac:dyDescent="0.2">
      <c r="A489" s="18"/>
      <c r="B489" s="17"/>
      <c r="C489" s="27"/>
      <c r="D489" s="27"/>
      <c r="E489" s="27"/>
      <c r="F489" s="27"/>
      <c r="G489" s="544"/>
      <c r="H489" s="545"/>
      <c r="I489" s="545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x14ac:dyDescent="0.2">
      <c r="A490" s="18"/>
      <c r="B490" s="17"/>
      <c r="C490" s="27"/>
      <c r="D490" s="27"/>
      <c r="E490" s="27"/>
      <c r="F490" s="27"/>
      <c r="G490" s="544"/>
      <c r="H490" s="545"/>
      <c r="I490" s="545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x14ac:dyDescent="0.2">
      <c r="A491" s="18"/>
      <c r="B491" s="17"/>
      <c r="C491" s="27"/>
      <c r="D491" s="27"/>
      <c r="E491" s="27"/>
      <c r="F491" s="27"/>
      <c r="G491" s="544"/>
      <c r="H491" s="545"/>
      <c r="I491" s="545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x14ac:dyDescent="0.2">
      <c r="A492" s="18"/>
      <c r="B492" s="17"/>
      <c r="C492" s="27"/>
      <c r="D492" s="27"/>
      <c r="E492" s="27"/>
      <c r="F492" s="27"/>
      <c r="G492" s="544"/>
      <c r="H492" s="545"/>
      <c r="I492" s="545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x14ac:dyDescent="0.2">
      <c r="A493" s="18"/>
      <c r="B493" s="17"/>
      <c r="C493" s="27"/>
      <c r="D493" s="27"/>
      <c r="E493" s="27"/>
      <c r="F493" s="27"/>
      <c r="G493" s="544"/>
      <c r="H493" s="545"/>
      <c r="I493" s="545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x14ac:dyDescent="0.2">
      <c r="A494" s="18"/>
      <c r="B494" s="17"/>
      <c r="C494" s="27"/>
      <c r="D494" s="27"/>
      <c r="E494" s="27"/>
      <c r="F494" s="27"/>
      <c r="G494" s="544"/>
      <c r="H494" s="545"/>
      <c r="I494" s="545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x14ac:dyDescent="0.2">
      <c r="A495" s="18"/>
      <c r="B495" s="17"/>
      <c r="C495" s="27"/>
      <c r="D495" s="27"/>
      <c r="E495" s="27"/>
      <c r="F495" s="27"/>
      <c r="G495" s="544"/>
      <c r="H495" s="545"/>
      <c r="I495" s="545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x14ac:dyDescent="0.2">
      <c r="A496" s="18"/>
      <c r="B496" s="17"/>
      <c r="C496" s="27"/>
      <c r="D496" s="27"/>
      <c r="E496" s="27"/>
      <c r="F496" s="27"/>
      <c r="G496" s="544"/>
      <c r="H496" s="545"/>
      <c r="I496" s="545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x14ac:dyDescent="0.2">
      <c r="A497" s="18"/>
      <c r="B497" s="17"/>
      <c r="C497" s="27"/>
      <c r="D497" s="27"/>
      <c r="E497" s="27"/>
      <c r="F497" s="27"/>
      <c r="G497" s="544"/>
      <c r="H497" s="545"/>
      <c r="I497" s="545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x14ac:dyDescent="0.2">
      <c r="A498" s="18"/>
      <c r="B498" s="17"/>
      <c r="C498" s="27"/>
      <c r="D498" s="27"/>
      <c r="E498" s="27"/>
      <c r="F498" s="27"/>
      <c r="G498" s="544"/>
      <c r="H498" s="545"/>
      <c r="I498" s="545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x14ac:dyDescent="0.2">
      <c r="A499" s="18"/>
      <c r="B499" s="17"/>
      <c r="C499" s="27"/>
      <c r="D499" s="27"/>
      <c r="E499" s="27"/>
      <c r="F499" s="27"/>
      <c r="G499" s="544"/>
      <c r="H499" s="545"/>
      <c r="I499" s="545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x14ac:dyDescent="0.2">
      <c r="A500" s="18"/>
      <c r="B500" s="17"/>
      <c r="C500" s="27"/>
      <c r="D500" s="27"/>
      <c r="E500" s="27"/>
      <c r="F500" s="27"/>
      <c r="G500" s="544"/>
      <c r="H500" s="545"/>
      <c r="I500" s="545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x14ac:dyDescent="0.2">
      <c r="A501" s="18"/>
      <c r="B501" s="17"/>
      <c r="C501" s="27"/>
      <c r="D501" s="27"/>
      <c r="E501" s="27"/>
      <c r="F501" s="27"/>
      <c r="G501" s="544"/>
      <c r="H501" s="545"/>
      <c r="I501" s="545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x14ac:dyDescent="0.2">
      <c r="A502" s="18"/>
      <c r="B502" s="17"/>
      <c r="C502" s="27"/>
      <c r="D502" s="27"/>
      <c r="E502" s="27"/>
      <c r="F502" s="27"/>
      <c r="G502" s="544"/>
      <c r="H502" s="545"/>
      <c r="I502" s="545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x14ac:dyDescent="0.2">
      <c r="A503" s="18"/>
      <c r="B503" s="17"/>
      <c r="C503" s="27"/>
      <c r="D503" s="27"/>
      <c r="E503" s="27"/>
      <c r="F503" s="27"/>
      <c r="G503" s="544"/>
      <c r="H503" s="545"/>
      <c r="I503" s="545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x14ac:dyDescent="0.2">
      <c r="A504" s="18"/>
      <c r="B504" s="17"/>
      <c r="C504" s="27"/>
      <c r="D504" s="27"/>
      <c r="E504" s="27"/>
      <c r="F504" s="27"/>
      <c r="G504" s="544"/>
      <c r="H504" s="545"/>
      <c r="I504" s="545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x14ac:dyDescent="0.2">
      <c r="A505" s="18"/>
      <c r="B505" s="17"/>
      <c r="C505" s="27"/>
      <c r="D505" s="27"/>
      <c r="E505" s="27"/>
      <c r="F505" s="27"/>
      <c r="G505" s="544"/>
      <c r="H505" s="545"/>
      <c r="I505" s="545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x14ac:dyDescent="0.2">
      <c r="A506" s="18"/>
      <c r="B506" s="17"/>
      <c r="C506" s="27"/>
      <c r="D506" s="27"/>
      <c r="E506" s="27"/>
      <c r="F506" s="27"/>
      <c r="G506" s="544"/>
      <c r="H506" s="545"/>
      <c r="I506" s="545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x14ac:dyDescent="0.2">
      <c r="A507" s="18"/>
      <c r="B507" s="17"/>
      <c r="C507" s="27"/>
      <c r="D507" s="27"/>
      <c r="E507" s="27"/>
      <c r="F507" s="27"/>
      <c r="G507" s="544"/>
      <c r="H507" s="545"/>
      <c r="I507" s="545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x14ac:dyDescent="0.2">
      <c r="A508" s="18"/>
      <c r="B508" s="17"/>
      <c r="C508" s="27"/>
      <c r="D508" s="27"/>
      <c r="E508" s="27"/>
      <c r="F508" s="27"/>
      <c r="G508" s="544"/>
      <c r="H508" s="545"/>
      <c r="I508" s="545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x14ac:dyDescent="0.2">
      <c r="A509" s="18"/>
      <c r="B509" s="17"/>
      <c r="C509" s="27"/>
      <c r="D509" s="27"/>
      <c r="E509" s="27"/>
      <c r="F509" s="27"/>
      <c r="G509" s="544"/>
      <c r="H509" s="545"/>
      <c r="I509" s="545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x14ac:dyDescent="0.2">
      <c r="A510" s="18"/>
      <c r="B510" s="17"/>
      <c r="C510" s="27"/>
      <c r="D510" s="27"/>
      <c r="E510" s="27"/>
      <c r="F510" s="27"/>
      <c r="G510" s="544"/>
      <c r="H510" s="545"/>
      <c r="I510" s="545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x14ac:dyDescent="0.2">
      <c r="A511" s="18"/>
      <c r="B511" s="17"/>
      <c r="C511" s="27"/>
      <c r="D511" s="27"/>
      <c r="E511" s="27"/>
      <c r="F511" s="27"/>
      <c r="G511" s="544"/>
      <c r="H511" s="545"/>
      <c r="I511" s="545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x14ac:dyDescent="0.2">
      <c r="A512" s="18"/>
      <c r="B512" s="17"/>
      <c r="C512" s="27"/>
      <c r="D512" s="27"/>
      <c r="E512" s="27"/>
      <c r="F512" s="27"/>
      <c r="G512" s="544"/>
      <c r="H512" s="545"/>
      <c r="I512" s="545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x14ac:dyDescent="0.2">
      <c r="A513" s="18"/>
      <c r="B513" s="17"/>
      <c r="C513" s="27"/>
      <c r="D513" s="27"/>
      <c r="E513" s="27"/>
      <c r="F513" s="27"/>
      <c r="G513" s="544"/>
      <c r="H513" s="545"/>
      <c r="I513" s="545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x14ac:dyDescent="0.2">
      <c r="A514" s="18"/>
      <c r="B514" s="17"/>
      <c r="C514" s="27"/>
      <c r="D514" s="27"/>
      <c r="E514" s="27"/>
      <c r="F514" s="27"/>
      <c r="G514" s="544"/>
      <c r="H514" s="545"/>
      <c r="I514" s="545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x14ac:dyDescent="0.2">
      <c r="A515" s="18"/>
      <c r="B515" s="17"/>
      <c r="C515" s="27"/>
      <c r="D515" s="27"/>
      <c r="E515" s="27"/>
      <c r="F515" s="27"/>
      <c r="G515" s="544"/>
      <c r="H515" s="545"/>
      <c r="I515" s="545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x14ac:dyDescent="0.2">
      <c r="A516" s="18"/>
      <c r="B516" s="17"/>
      <c r="C516" s="27"/>
      <c r="D516" s="27"/>
      <c r="E516" s="27"/>
      <c r="F516" s="27"/>
      <c r="G516" s="544"/>
      <c r="H516" s="545"/>
      <c r="I516" s="545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x14ac:dyDescent="0.2">
      <c r="A517" s="18"/>
      <c r="B517" s="17"/>
      <c r="C517" s="27"/>
      <c r="D517" s="27"/>
      <c r="E517" s="27"/>
      <c r="F517" s="27"/>
      <c r="G517" s="544"/>
      <c r="H517" s="545"/>
      <c r="I517" s="545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x14ac:dyDescent="0.2">
      <c r="A518" s="18"/>
      <c r="B518" s="17"/>
      <c r="C518" s="27"/>
      <c r="D518" s="27"/>
      <c r="E518" s="27"/>
      <c r="F518" s="27"/>
      <c r="G518" s="544"/>
      <c r="H518" s="545"/>
      <c r="I518" s="545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x14ac:dyDescent="0.2">
      <c r="A519" s="18"/>
      <c r="B519" s="17"/>
      <c r="C519" s="27"/>
      <c r="D519" s="27"/>
      <c r="E519" s="27"/>
      <c r="F519" s="27"/>
      <c r="G519" s="544"/>
      <c r="H519" s="545"/>
      <c r="I519" s="545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x14ac:dyDescent="0.2">
      <c r="A520" s="18"/>
      <c r="B520" s="17"/>
      <c r="C520" s="27"/>
      <c r="D520" s="27"/>
      <c r="E520" s="27"/>
      <c r="F520" s="27"/>
      <c r="G520" s="544"/>
      <c r="H520" s="545"/>
      <c r="I520" s="545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x14ac:dyDescent="0.2">
      <c r="A521" s="18"/>
      <c r="B521" s="17"/>
      <c r="C521" s="27"/>
      <c r="D521" s="27"/>
      <c r="E521" s="27"/>
      <c r="F521" s="27"/>
      <c r="G521" s="544"/>
      <c r="H521" s="545"/>
      <c r="I521" s="545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x14ac:dyDescent="0.2">
      <c r="A522" s="18"/>
      <c r="B522" s="17"/>
      <c r="C522" s="27"/>
      <c r="D522" s="27"/>
      <c r="E522" s="27"/>
      <c r="F522" s="27"/>
      <c r="G522" s="544"/>
      <c r="H522" s="545"/>
      <c r="I522" s="545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x14ac:dyDescent="0.2">
      <c r="A523" s="18"/>
      <c r="B523" s="17"/>
      <c r="C523" s="27"/>
      <c r="D523" s="27"/>
      <c r="E523" s="27"/>
      <c r="F523" s="27"/>
      <c r="G523" s="544"/>
      <c r="H523" s="545"/>
      <c r="I523" s="545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x14ac:dyDescent="0.2">
      <c r="A524" s="18"/>
      <c r="B524" s="17"/>
      <c r="C524" s="27"/>
      <c r="D524" s="27"/>
      <c r="E524" s="27"/>
      <c r="F524" s="27"/>
      <c r="G524" s="544"/>
      <c r="H524" s="545"/>
      <c r="I524" s="545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x14ac:dyDescent="0.2">
      <c r="A525" s="18"/>
      <c r="B525" s="17"/>
      <c r="C525" s="27"/>
      <c r="D525" s="27"/>
      <c r="E525" s="27"/>
      <c r="F525" s="27"/>
      <c r="G525" s="544"/>
      <c r="H525" s="545"/>
      <c r="I525" s="545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x14ac:dyDescent="0.2">
      <c r="A526" s="18"/>
      <c r="B526" s="17"/>
      <c r="C526" s="27"/>
      <c r="D526" s="27"/>
      <c r="E526" s="27"/>
      <c r="F526" s="27"/>
      <c r="G526" s="544"/>
      <c r="H526" s="545"/>
      <c r="I526" s="545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x14ac:dyDescent="0.2">
      <c r="A527" s="18"/>
      <c r="B527" s="17"/>
      <c r="C527" s="27"/>
      <c r="D527" s="27"/>
      <c r="E527" s="27"/>
      <c r="F527" s="27"/>
      <c r="G527" s="544"/>
      <c r="H527" s="545"/>
      <c r="I527" s="545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x14ac:dyDescent="0.2">
      <c r="A528" s="18"/>
      <c r="B528" s="17"/>
      <c r="C528" s="27"/>
      <c r="D528" s="27"/>
      <c r="E528" s="27"/>
      <c r="F528" s="27"/>
      <c r="G528" s="544"/>
      <c r="H528" s="545"/>
      <c r="I528" s="545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x14ac:dyDescent="0.2">
      <c r="A529" s="18"/>
      <c r="B529" s="17"/>
      <c r="C529" s="27"/>
      <c r="D529" s="27"/>
      <c r="E529" s="27"/>
      <c r="F529" s="27"/>
      <c r="G529" s="544"/>
      <c r="H529" s="545"/>
      <c r="I529" s="545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x14ac:dyDescent="0.2">
      <c r="A530" s="18"/>
      <c r="B530" s="17"/>
      <c r="C530" s="27"/>
      <c r="D530" s="27"/>
      <c r="E530" s="27"/>
      <c r="F530" s="27"/>
      <c r="G530" s="544"/>
      <c r="H530" s="545"/>
      <c r="I530" s="545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x14ac:dyDescent="0.2">
      <c r="A531" s="18"/>
      <c r="B531" s="17"/>
      <c r="C531" s="27"/>
      <c r="D531" s="27"/>
      <c r="E531" s="27"/>
      <c r="F531" s="27"/>
      <c r="G531" s="544"/>
      <c r="H531" s="545"/>
      <c r="I531" s="545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x14ac:dyDescent="0.2">
      <c r="A532" s="18"/>
      <c r="B532" s="17"/>
      <c r="C532" s="27"/>
      <c r="D532" s="27"/>
      <c r="E532" s="27"/>
      <c r="F532" s="27"/>
      <c r="G532" s="544"/>
      <c r="H532" s="545"/>
      <c r="I532" s="545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x14ac:dyDescent="0.2">
      <c r="A533" s="18"/>
      <c r="B533" s="17"/>
      <c r="C533" s="27"/>
      <c r="D533" s="27"/>
      <c r="E533" s="27"/>
      <c r="F533" s="27"/>
      <c r="G533" s="544"/>
      <c r="H533" s="545"/>
      <c r="I533" s="545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x14ac:dyDescent="0.2">
      <c r="A534" s="18"/>
      <c r="B534" s="17"/>
      <c r="C534" s="27"/>
      <c r="D534" s="27"/>
      <c r="E534" s="27"/>
      <c r="F534" s="27"/>
      <c r="G534" s="544"/>
      <c r="H534" s="545"/>
      <c r="I534" s="545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x14ac:dyDescent="0.2">
      <c r="A535" s="18"/>
      <c r="B535" s="17"/>
      <c r="C535" s="27"/>
      <c r="D535" s="27"/>
      <c r="E535" s="27"/>
      <c r="F535" s="27"/>
      <c r="G535" s="544"/>
      <c r="H535" s="545"/>
      <c r="I535" s="545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x14ac:dyDescent="0.2">
      <c r="A536" s="18"/>
      <c r="B536" s="17"/>
      <c r="C536" s="27"/>
      <c r="D536" s="27"/>
      <c r="E536" s="27"/>
      <c r="F536" s="27"/>
      <c r="G536" s="544"/>
      <c r="H536" s="545"/>
      <c r="I536" s="545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x14ac:dyDescent="0.2">
      <c r="A537" s="18"/>
      <c r="B537" s="17"/>
      <c r="C537" s="27"/>
      <c r="D537" s="27"/>
      <c r="E537" s="27"/>
      <c r="F537" s="27"/>
      <c r="G537" s="544"/>
      <c r="H537" s="545"/>
      <c r="I537" s="545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x14ac:dyDescent="0.2">
      <c r="A538" s="18"/>
      <c r="B538" s="17"/>
      <c r="C538" s="27"/>
      <c r="D538" s="27"/>
      <c r="E538" s="27"/>
      <c r="F538" s="27"/>
      <c r="G538" s="544"/>
      <c r="H538" s="545"/>
      <c r="I538" s="545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x14ac:dyDescent="0.2">
      <c r="A539" s="18"/>
      <c r="B539" s="17"/>
      <c r="C539" s="27"/>
      <c r="D539" s="27"/>
      <c r="E539" s="27"/>
      <c r="F539" s="27"/>
      <c r="G539" s="544"/>
      <c r="H539" s="545"/>
      <c r="I539" s="545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x14ac:dyDescent="0.2">
      <c r="A540" s="18"/>
      <c r="B540" s="17"/>
      <c r="C540" s="27"/>
      <c r="D540" s="27"/>
      <c r="E540" s="27"/>
      <c r="F540" s="27"/>
      <c r="G540" s="544"/>
      <c r="H540" s="545"/>
      <c r="I540" s="545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x14ac:dyDescent="0.2">
      <c r="A541" s="18"/>
      <c r="B541" s="17"/>
      <c r="C541" s="27"/>
      <c r="D541" s="27"/>
      <c r="E541" s="27"/>
      <c r="F541" s="27"/>
      <c r="G541" s="544"/>
      <c r="H541" s="545"/>
      <c r="I541" s="545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x14ac:dyDescent="0.2">
      <c r="A542" s="18"/>
      <c r="B542" s="17"/>
      <c r="C542" s="27"/>
      <c r="D542" s="27"/>
      <c r="E542" s="27"/>
      <c r="F542" s="27"/>
      <c r="G542" s="544"/>
      <c r="H542" s="545"/>
      <c r="I542" s="545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x14ac:dyDescent="0.2">
      <c r="A543" s="18"/>
      <c r="B543" s="17"/>
      <c r="C543" s="27"/>
      <c r="D543" s="27"/>
      <c r="E543" s="27"/>
      <c r="F543" s="27"/>
      <c r="G543" s="544"/>
      <c r="H543" s="545"/>
      <c r="I543" s="545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x14ac:dyDescent="0.2">
      <c r="A544" s="18"/>
      <c r="B544" s="17"/>
      <c r="C544" s="27"/>
      <c r="D544" s="27"/>
      <c r="E544" s="27"/>
      <c r="F544" s="27"/>
      <c r="G544" s="544"/>
      <c r="H544" s="545"/>
      <c r="I544" s="545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x14ac:dyDescent="0.2">
      <c r="A545" s="18"/>
      <c r="B545" s="17"/>
      <c r="C545" s="27"/>
      <c r="D545" s="27"/>
      <c r="E545" s="27"/>
      <c r="F545" s="27"/>
      <c r="G545" s="544"/>
      <c r="H545" s="545"/>
      <c r="I545" s="545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x14ac:dyDescent="0.2">
      <c r="A546" s="18"/>
      <c r="B546" s="17"/>
      <c r="C546" s="27"/>
      <c r="D546" s="27"/>
      <c r="E546" s="27"/>
      <c r="F546" s="27"/>
      <c r="G546" s="544"/>
      <c r="H546" s="545"/>
      <c r="I546" s="545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x14ac:dyDescent="0.2">
      <c r="A547" s="18"/>
      <c r="B547" s="17"/>
      <c r="C547" s="27"/>
      <c r="D547" s="27"/>
      <c r="E547" s="27"/>
      <c r="F547" s="27"/>
      <c r="G547" s="544"/>
      <c r="H547" s="545"/>
      <c r="I547" s="545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x14ac:dyDescent="0.2">
      <c r="A548" s="18"/>
      <c r="B548" s="17"/>
      <c r="C548" s="27"/>
      <c r="D548" s="27"/>
      <c r="E548" s="27"/>
      <c r="F548" s="27"/>
      <c r="G548" s="544"/>
      <c r="H548" s="545"/>
      <c r="I548" s="545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x14ac:dyDescent="0.2">
      <c r="A549" s="18"/>
      <c r="B549" s="17"/>
      <c r="C549" s="27"/>
      <c r="D549" s="27"/>
      <c r="E549" s="27"/>
      <c r="F549" s="27"/>
      <c r="G549" s="544"/>
      <c r="H549" s="545"/>
      <c r="I549" s="545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x14ac:dyDescent="0.2">
      <c r="A550" s="18"/>
      <c r="B550" s="17"/>
      <c r="C550" s="27"/>
      <c r="D550" s="27"/>
      <c r="E550" s="27"/>
      <c r="F550" s="27"/>
      <c r="G550" s="544"/>
      <c r="H550" s="545"/>
      <c r="I550" s="545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x14ac:dyDescent="0.2">
      <c r="A551" s="18"/>
      <c r="B551" s="17"/>
      <c r="C551" s="27"/>
      <c r="D551" s="27"/>
      <c r="E551" s="27"/>
      <c r="F551" s="27"/>
      <c r="G551" s="544"/>
      <c r="H551" s="545"/>
      <c r="I551" s="545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x14ac:dyDescent="0.2">
      <c r="A552" s="18"/>
      <c r="B552" s="17"/>
      <c r="C552" s="27"/>
      <c r="D552" s="27"/>
      <c r="E552" s="27"/>
      <c r="F552" s="27"/>
      <c r="G552" s="544"/>
      <c r="H552" s="545"/>
      <c r="I552" s="545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x14ac:dyDescent="0.2">
      <c r="A553" s="18"/>
      <c r="B553" s="17"/>
      <c r="C553" s="27"/>
      <c r="D553" s="27"/>
      <c r="E553" s="27"/>
      <c r="F553" s="27"/>
      <c r="G553" s="544"/>
      <c r="H553" s="545"/>
      <c r="I553" s="545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x14ac:dyDescent="0.2">
      <c r="A554" s="18"/>
      <c r="B554" s="17"/>
      <c r="C554" s="27"/>
      <c r="D554" s="27"/>
      <c r="E554" s="27"/>
      <c r="F554" s="27"/>
      <c r="G554" s="544"/>
      <c r="H554" s="545"/>
      <c r="I554" s="545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x14ac:dyDescent="0.2">
      <c r="A555" s="18"/>
      <c r="B555" s="17"/>
      <c r="C555" s="27"/>
      <c r="D555" s="27"/>
      <c r="E555" s="27"/>
      <c r="F555" s="27"/>
      <c r="G555" s="544"/>
      <c r="H555" s="545"/>
      <c r="I555" s="545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x14ac:dyDescent="0.2">
      <c r="A556" s="18"/>
      <c r="B556" s="17"/>
      <c r="C556" s="27"/>
      <c r="D556" s="27"/>
      <c r="E556" s="27"/>
      <c r="F556" s="27"/>
      <c r="G556" s="544"/>
      <c r="H556" s="545"/>
      <c r="I556" s="545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x14ac:dyDescent="0.2">
      <c r="A557" s="18"/>
      <c r="B557" s="17"/>
      <c r="C557" s="27"/>
      <c r="D557" s="27"/>
      <c r="E557" s="27"/>
      <c r="F557" s="27"/>
      <c r="G557" s="544"/>
      <c r="H557" s="545"/>
      <c r="I557" s="545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x14ac:dyDescent="0.2">
      <c r="A558" s="18"/>
      <c r="B558" s="17"/>
      <c r="C558" s="27"/>
      <c r="D558" s="27"/>
      <c r="E558" s="27"/>
      <c r="F558" s="27"/>
      <c r="G558" s="544"/>
      <c r="H558" s="545"/>
      <c r="I558" s="545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x14ac:dyDescent="0.2">
      <c r="A559" s="18"/>
      <c r="B559" s="17"/>
      <c r="C559" s="27"/>
      <c r="D559" s="27"/>
      <c r="E559" s="27"/>
      <c r="F559" s="27"/>
      <c r="G559" s="544"/>
      <c r="H559" s="545"/>
      <c r="I559" s="545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x14ac:dyDescent="0.2">
      <c r="A560" s="18"/>
      <c r="B560" s="17"/>
      <c r="C560" s="27"/>
      <c r="D560" s="27"/>
      <c r="E560" s="27"/>
      <c r="F560" s="27"/>
      <c r="G560" s="544"/>
      <c r="H560" s="545"/>
      <c r="I560" s="545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x14ac:dyDescent="0.2">
      <c r="A561" s="18"/>
      <c r="B561" s="17"/>
      <c r="C561" s="27"/>
      <c r="D561" s="27"/>
      <c r="E561" s="27"/>
      <c r="F561" s="27"/>
      <c r="G561" s="544"/>
      <c r="H561" s="545"/>
      <c r="I561" s="545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x14ac:dyDescent="0.2">
      <c r="A562" s="18"/>
      <c r="B562" s="17"/>
      <c r="C562" s="27"/>
      <c r="D562" s="27"/>
      <c r="E562" s="27"/>
      <c r="F562" s="27"/>
      <c r="G562" s="544"/>
      <c r="H562" s="545"/>
      <c r="I562" s="545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x14ac:dyDescent="0.2">
      <c r="A563" s="18"/>
      <c r="B563" s="17"/>
      <c r="C563" s="27"/>
      <c r="D563" s="27"/>
      <c r="E563" s="27"/>
      <c r="F563" s="27"/>
      <c r="G563" s="544"/>
      <c r="H563" s="545"/>
      <c r="I563" s="545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x14ac:dyDescent="0.2">
      <c r="A564" s="18"/>
      <c r="B564" s="17"/>
      <c r="C564" s="27"/>
      <c r="D564" s="27"/>
      <c r="E564" s="27"/>
      <c r="F564" s="27"/>
      <c r="G564" s="544"/>
      <c r="H564" s="545"/>
      <c r="I564" s="545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x14ac:dyDescent="0.2">
      <c r="A565" s="18"/>
      <c r="B565" s="17"/>
      <c r="C565" s="27"/>
      <c r="D565" s="27"/>
      <c r="E565" s="27"/>
      <c r="F565" s="27"/>
      <c r="G565" s="544"/>
      <c r="H565" s="545"/>
      <c r="I565" s="545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x14ac:dyDescent="0.2">
      <c r="A566" s="18"/>
      <c r="B566" s="17"/>
      <c r="C566" s="27"/>
      <c r="D566" s="27"/>
      <c r="E566" s="27"/>
      <c r="F566" s="27"/>
      <c r="G566" s="544"/>
      <c r="H566" s="545"/>
      <c r="I566" s="545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x14ac:dyDescent="0.2">
      <c r="A567" s="18"/>
      <c r="B567" s="17"/>
      <c r="C567" s="27"/>
      <c r="D567" s="27"/>
      <c r="E567" s="27"/>
      <c r="F567" s="27"/>
      <c r="G567" s="544"/>
      <c r="H567" s="545"/>
      <c r="I567" s="545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x14ac:dyDescent="0.2">
      <c r="A568" s="18"/>
      <c r="B568" s="17"/>
      <c r="C568" s="27"/>
      <c r="D568" s="27"/>
      <c r="E568" s="27"/>
      <c r="F568" s="27"/>
      <c r="G568" s="544"/>
      <c r="H568" s="545"/>
      <c r="I568" s="545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x14ac:dyDescent="0.2">
      <c r="A569" s="18"/>
      <c r="B569" s="17"/>
      <c r="C569" s="27"/>
      <c r="D569" s="27"/>
      <c r="E569" s="27"/>
      <c r="F569" s="27"/>
      <c r="G569" s="544"/>
      <c r="H569" s="545"/>
      <c r="I569" s="545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x14ac:dyDescent="0.2">
      <c r="A570" s="18"/>
      <c r="B570" s="17"/>
      <c r="C570" s="27"/>
      <c r="D570" s="27"/>
      <c r="E570" s="27"/>
      <c r="F570" s="27"/>
      <c r="G570" s="544"/>
      <c r="H570" s="545"/>
      <c r="I570" s="545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x14ac:dyDescent="0.2">
      <c r="A571" s="18"/>
      <c r="B571" s="17"/>
      <c r="C571" s="27"/>
      <c r="D571" s="27"/>
      <c r="E571" s="27"/>
      <c r="F571" s="27"/>
      <c r="G571" s="544"/>
      <c r="H571" s="545"/>
      <c r="I571" s="545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x14ac:dyDescent="0.2">
      <c r="A572" s="18"/>
      <c r="B572" s="17"/>
      <c r="C572" s="27"/>
      <c r="D572" s="27"/>
      <c r="E572" s="27"/>
      <c r="F572" s="27"/>
      <c r="G572" s="544"/>
      <c r="H572" s="545"/>
      <c r="I572" s="545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x14ac:dyDescent="0.2">
      <c r="A573" s="18"/>
      <c r="B573" s="17"/>
      <c r="C573" s="27"/>
      <c r="D573" s="27"/>
      <c r="E573" s="27"/>
      <c r="F573" s="27"/>
      <c r="G573" s="544"/>
      <c r="H573" s="545"/>
      <c r="I573" s="545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x14ac:dyDescent="0.2">
      <c r="A574" s="18"/>
      <c r="B574" s="17"/>
      <c r="C574" s="27"/>
      <c r="D574" s="27"/>
      <c r="E574" s="27"/>
      <c r="F574" s="27"/>
      <c r="G574" s="544"/>
      <c r="H574" s="545"/>
      <c r="I574" s="545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x14ac:dyDescent="0.2">
      <c r="A575" s="18"/>
      <c r="B575" s="17"/>
      <c r="C575" s="27"/>
      <c r="D575" s="27"/>
      <c r="E575" s="27"/>
      <c r="F575" s="27"/>
      <c r="G575" s="544"/>
      <c r="H575" s="545"/>
      <c r="I575" s="545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x14ac:dyDescent="0.2">
      <c r="A576" s="18"/>
      <c r="B576" s="17"/>
      <c r="C576" s="27"/>
      <c r="D576" s="27"/>
      <c r="E576" s="27"/>
      <c r="F576" s="27"/>
      <c r="G576" s="544"/>
      <c r="H576" s="545"/>
      <c r="I576" s="545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x14ac:dyDescent="0.2">
      <c r="A577" s="18"/>
      <c r="B577" s="17"/>
      <c r="C577" s="27"/>
      <c r="D577" s="27"/>
      <c r="E577" s="27"/>
      <c r="F577" s="27"/>
      <c r="G577" s="544"/>
      <c r="H577" s="545"/>
      <c r="I577" s="545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x14ac:dyDescent="0.2">
      <c r="A578" s="18"/>
      <c r="B578" s="17"/>
      <c r="C578" s="27"/>
      <c r="D578" s="27"/>
      <c r="E578" s="27"/>
      <c r="F578" s="27"/>
      <c r="G578" s="544"/>
      <c r="H578" s="545"/>
      <c r="I578" s="545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x14ac:dyDescent="0.2">
      <c r="A579" s="18"/>
      <c r="B579" s="17"/>
      <c r="C579" s="27"/>
      <c r="D579" s="27"/>
      <c r="E579" s="27"/>
      <c r="F579" s="27"/>
      <c r="G579" s="544"/>
      <c r="H579" s="545"/>
      <c r="I579" s="545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x14ac:dyDescent="0.2">
      <c r="A580" s="18"/>
      <c r="B580" s="17"/>
      <c r="C580" s="27"/>
      <c r="D580" s="27"/>
      <c r="E580" s="27"/>
      <c r="F580" s="27"/>
      <c r="G580" s="544"/>
      <c r="H580" s="545"/>
      <c r="I580" s="545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x14ac:dyDescent="0.2">
      <c r="A581" s="18"/>
      <c r="B581" s="17"/>
      <c r="C581" s="27"/>
      <c r="D581" s="27"/>
      <c r="E581" s="27"/>
      <c r="F581" s="27"/>
      <c r="G581" s="544"/>
      <c r="H581" s="545"/>
      <c r="I581" s="545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x14ac:dyDescent="0.2">
      <c r="A582" s="18"/>
      <c r="B582" s="17"/>
      <c r="C582" s="27"/>
      <c r="D582" s="27"/>
      <c r="E582" s="27"/>
      <c r="F582" s="27"/>
      <c r="G582" s="544"/>
      <c r="H582" s="545"/>
      <c r="I582" s="545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x14ac:dyDescent="0.2">
      <c r="A583" s="18"/>
      <c r="B583" s="17"/>
      <c r="C583" s="27"/>
      <c r="D583" s="27"/>
      <c r="E583" s="27"/>
      <c r="F583" s="27"/>
      <c r="G583" s="544"/>
      <c r="H583" s="545"/>
      <c r="I583" s="545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x14ac:dyDescent="0.2">
      <c r="A584" s="18"/>
      <c r="B584" s="17"/>
      <c r="C584" s="27"/>
      <c r="D584" s="27"/>
      <c r="E584" s="27"/>
      <c r="F584" s="27"/>
      <c r="G584" s="544"/>
      <c r="H584" s="545"/>
      <c r="I584" s="545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x14ac:dyDescent="0.2">
      <c r="A585" s="18"/>
      <c r="B585" s="17"/>
      <c r="C585" s="27"/>
      <c r="D585" s="27"/>
      <c r="E585" s="27"/>
      <c r="F585" s="27"/>
      <c r="G585" s="544"/>
      <c r="H585" s="545"/>
      <c r="I585" s="545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x14ac:dyDescent="0.2">
      <c r="A586" s="18"/>
      <c r="B586" s="17"/>
      <c r="C586" s="27"/>
      <c r="D586" s="27"/>
      <c r="E586" s="27"/>
      <c r="F586" s="27"/>
      <c r="G586" s="544"/>
      <c r="H586" s="545"/>
      <c r="I586" s="545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x14ac:dyDescent="0.2">
      <c r="A587" s="18"/>
      <c r="B587" s="17"/>
      <c r="C587" s="27"/>
      <c r="D587" s="27"/>
      <c r="E587" s="27"/>
      <c r="F587" s="27"/>
      <c r="G587" s="544"/>
      <c r="H587" s="545"/>
      <c r="I587" s="545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x14ac:dyDescent="0.2">
      <c r="A588" s="18"/>
      <c r="B588" s="17"/>
      <c r="C588" s="27"/>
      <c r="D588" s="27"/>
      <c r="E588" s="27"/>
      <c r="F588" s="27"/>
      <c r="G588" s="544"/>
      <c r="H588" s="545"/>
      <c r="I588" s="545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x14ac:dyDescent="0.2">
      <c r="A589" s="18"/>
      <c r="B589" s="17"/>
      <c r="C589" s="27"/>
      <c r="D589" s="27"/>
      <c r="E589" s="27"/>
      <c r="F589" s="27"/>
      <c r="G589" s="544"/>
      <c r="H589" s="545"/>
      <c r="I589" s="545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x14ac:dyDescent="0.2">
      <c r="A590" s="18"/>
      <c r="B590" s="17"/>
      <c r="C590" s="27"/>
      <c r="D590" s="27"/>
      <c r="E590" s="27"/>
      <c r="F590" s="27"/>
      <c r="G590" s="544"/>
      <c r="H590" s="545"/>
      <c r="I590" s="545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x14ac:dyDescent="0.2">
      <c r="A591" s="18"/>
      <c r="B591" s="17"/>
      <c r="C591" s="27"/>
      <c r="D591" s="27"/>
      <c r="E591" s="27"/>
      <c r="F591" s="27"/>
      <c r="G591" s="544"/>
      <c r="H591" s="545"/>
      <c r="I591" s="545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x14ac:dyDescent="0.2">
      <c r="A592" s="18"/>
      <c r="B592" s="17"/>
      <c r="C592" s="27"/>
      <c r="D592" s="27"/>
      <c r="E592" s="27"/>
      <c r="F592" s="27"/>
      <c r="G592" s="544"/>
      <c r="H592" s="545"/>
      <c r="I592" s="545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x14ac:dyDescent="0.2">
      <c r="A593" s="18"/>
      <c r="B593" s="17"/>
      <c r="C593" s="27"/>
      <c r="D593" s="27"/>
      <c r="E593" s="27"/>
      <c r="F593" s="27"/>
      <c r="G593" s="544"/>
      <c r="H593" s="545"/>
      <c r="I593" s="545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x14ac:dyDescent="0.2">
      <c r="A594" s="18"/>
      <c r="B594" s="17"/>
      <c r="C594" s="27"/>
      <c r="D594" s="27"/>
      <c r="E594" s="27"/>
      <c r="F594" s="27"/>
      <c r="G594" s="544"/>
      <c r="H594" s="545"/>
      <c r="I594" s="545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x14ac:dyDescent="0.2">
      <c r="A595" s="18"/>
      <c r="B595" s="17"/>
      <c r="C595" s="27"/>
      <c r="D595" s="27"/>
      <c r="E595" s="27"/>
      <c r="F595" s="27"/>
      <c r="G595" s="544"/>
      <c r="H595" s="545"/>
      <c r="I595" s="545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x14ac:dyDescent="0.2">
      <c r="A596" s="18"/>
      <c r="B596" s="17"/>
      <c r="C596" s="27"/>
      <c r="D596" s="27"/>
      <c r="E596" s="27"/>
      <c r="F596" s="27"/>
      <c r="G596" s="544"/>
      <c r="H596" s="545"/>
      <c r="I596" s="545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x14ac:dyDescent="0.2">
      <c r="A597" s="18"/>
      <c r="B597" s="17"/>
      <c r="C597" s="27"/>
      <c r="D597" s="27"/>
      <c r="E597" s="27"/>
      <c r="F597" s="27"/>
      <c r="G597" s="544"/>
      <c r="H597" s="545"/>
      <c r="I597" s="545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x14ac:dyDescent="0.2">
      <c r="A598" s="18"/>
      <c r="B598" s="17"/>
      <c r="C598" s="27"/>
      <c r="D598" s="27"/>
      <c r="E598" s="27"/>
      <c r="F598" s="27"/>
      <c r="G598" s="544"/>
      <c r="H598" s="545"/>
      <c r="I598" s="545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x14ac:dyDescent="0.2">
      <c r="A599" s="18"/>
      <c r="B599" s="17"/>
      <c r="C599" s="27"/>
      <c r="D599" s="27"/>
      <c r="E599" s="27"/>
      <c r="F599" s="27"/>
      <c r="G599" s="544"/>
      <c r="H599" s="545"/>
      <c r="I599" s="545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x14ac:dyDescent="0.2">
      <c r="A600" s="18"/>
      <c r="B600" s="17"/>
      <c r="C600" s="27"/>
      <c r="D600" s="27"/>
      <c r="E600" s="27"/>
      <c r="F600" s="27"/>
      <c r="G600" s="544"/>
      <c r="H600" s="545"/>
      <c r="I600" s="545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x14ac:dyDescent="0.2">
      <c r="A601" s="18"/>
      <c r="B601" s="17"/>
      <c r="C601" s="27"/>
      <c r="D601" s="27"/>
      <c r="E601" s="27"/>
      <c r="F601" s="27"/>
      <c r="G601" s="544"/>
      <c r="H601" s="545"/>
      <c r="I601" s="545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x14ac:dyDescent="0.2">
      <c r="A602" s="18"/>
      <c r="B602" s="17"/>
      <c r="C602" s="27"/>
      <c r="D602" s="27"/>
      <c r="E602" s="27"/>
      <c r="F602" s="27"/>
      <c r="G602" s="544"/>
      <c r="H602" s="545"/>
      <c r="I602" s="545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x14ac:dyDescent="0.2">
      <c r="A603" s="18"/>
      <c r="B603" s="17"/>
      <c r="C603" s="27"/>
      <c r="D603" s="27"/>
      <c r="E603" s="27"/>
      <c r="F603" s="27"/>
      <c r="G603" s="544"/>
      <c r="H603" s="545"/>
      <c r="I603" s="545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x14ac:dyDescent="0.2">
      <c r="A604" s="18"/>
      <c r="B604" s="17"/>
      <c r="C604" s="27"/>
      <c r="D604" s="27"/>
      <c r="E604" s="27"/>
      <c r="F604" s="27"/>
      <c r="G604" s="544"/>
      <c r="H604" s="545"/>
      <c r="I604" s="545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x14ac:dyDescent="0.2">
      <c r="A605" s="18"/>
      <c r="B605" s="17"/>
      <c r="C605" s="27"/>
      <c r="D605" s="27"/>
      <c r="E605" s="27"/>
      <c r="F605" s="27"/>
      <c r="G605" s="544"/>
      <c r="H605" s="545"/>
      <c r="I605" s="545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x14ac:dyDescent="0.2">
      <c r="A606" s="18"/>
      <c r="B606" s="17"/>
      <c r="C606" s="27"/>
      <c r="D606" s="27"/>
      <c r="E606" s="27"/>
      <c r="F606" s="27"/>
      <c r="G606" s="544"/>
      <c r="H606" s="545"/>
      <c r="I606" s="545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x14ac:dyDescent="0.2">
      <c r="A607" s="18"/>
      <c r="B607" s="17"/>
      <c r="C607" s="27"/>
      <c r="D607" s="27"/>
      <c r="E607" s="27"/>
      <c r="F607" s="27"/>
      <c r="G607" s="544"/>
      <c r="H607" s="545"/>
      <c r="I607" s="545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x14ac:dyDescent="0.2">
      <c r="A608" s="18"/>
      <c r="B608" s="17"/>
      <c r="C608" s="27"/>
      <c r="D608" s="27"/>
      <c r="E608" s="27"/>
      <c r="F608" s="27"/>
      <c r="G608" s="544"/>
      <c r="H608" s="545"/>
      <c r="I608" s="545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x14ac:dyDescent="0.2">
      <c r="A609" s="18"/>
      <c r="B609" s="17"/>
      <c r="C609" s="27"/>
      <c r="D609" s="27"/>
      <c r="E609" s="27"/>
      <c r="F609" s="27"/>
      <c r="G609" s="544"/>
      <c r="H609" s="545"/>
      <c r="I609" s="545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x14ac:dyDescent="0.2">
      <c r="A610" s="18"/>
      <c r="B610" s="17"/>
      <c r="C610" s="27"/>
      <c r="D610" s="27"/>
      <c r="E610" s="27"/>
      <c r="F610" s="27"/>
      <c r="G610" s="544"/>
      <c r="H610" s="545"/>
      <c r="I610" s="545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x14ac:dyDescent="0.2">
      <c r="A611" s="18"/>
      <c r="B611" s="17"/>
      <c r="C611" s="27"/>
      <c r="D611" s="27"/>
      <c r="E611" s="27"/>
      <c r="F611" s="27"/>
      <c r="G611" s="544"/>
      <c r="H611" s="545"/>
      <c r="I611" s="545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x14ac:dyDescent="0.2">
      <c r="A612" s="18"/>
      <c r="B612" s="17"/>
      <c r="C612" s="27"/>
      <c r="D612" s="27"/>
      <c r="E612" s="27"/>
      <c r="F612" s="27"/>
      <c r="G612" s="544"/>
      <c r="H612" s="545"/>
      <c r="I612" s="545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x14ac:dyDescent="0.2">
      <c r="A613" s="18"/>
      <c r="B613" s="17"/>
      <c r="C613" s="27"/>
      <c r="D613" s="27"/>
      <c r="E613" s="27"/>
      <c r="F613" s="27"/>
      <c r="G613" s="544"/>
      <c r="H613" s="545"/>
      <c r="I613" s="545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x14ac:dyDescent="0.2">
      <c r="A614" s="18"/>
      <c r="B614" s="17"/>
      <c r="C614" s="27"/>
      <c r="D614" s="27"/>
      <c r="E614" s="27"/>
      <c r="F614" s="27"/>
      <c r="G614" s="544"/>
      <c r="H614" s="545"/>
      <c r="I614" s="545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x14ac:dyDescent="0.2">
      <c r="A615" s="18"/>
      <c r="B615" s="17"/>
      <c r="C615" s="27"/>
      <c r="D615" s="27"/>
      <c r="E615" s="27"/>
      <c r="F615" s="27"/>
      <c r="G615" s="544"/>
      <c r="H615" s="545"/>
      <c r="I615" s="545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x14ac:dyDescent="0.2">
      <c r="A616" s="18"/>
      <c r="B616" s="17"/>
      <c r="C616" s="27"/>
      <c r="D616" s="27"/>
      <c r="E616" s="27"/>
      <c r="F616" s="27"/>
      <c r="G616" s="544"/>
      <c r="H616" s="545"/>
      <c r="I616" s="545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x14ac:dyDescent="0.2">
      <c r="A617" s="18"/>
      <c r="B617" s="17"/>
      <c r="C617" s="27"/>
      <c r="D617" s="27"/>
      <c r="E617" s="27"/>
      <c r="F617" s="27"/>
      <c r="G617" s="544"/>
      <c r="H617" s="545"/>
      <c r="I617" s="545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x14ac:dyDescent="0.2">
      <c r="A618" s="18"/>
      <c r="B618" s="17"/>
      <c r="C618" s="27"/>
      <c r="D618" s="27"/>
      <c r="E618" s="27"/>
      <c r="F618" s="27"/>
      <c r="G618" s="544"/>
      <c r="H618" s="545"/>
      <c r="I618" s="545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x14ac:dyDescent="0.2">
      <c r="A619" s="18"/>
      <c r="B619" s="17"/>
      <c r="C619" s="27"/>
      <c r="D619" s="27"/>
      <c r="E619" s="27"/>
      <c r="F619" s="27"/>
      <c r="G619" s="544"/>
      <c r="H619" s="545"/>
      <c r="I619" s="545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x14ac:dyDescent="0.2">
      <c r="A620" s="18"/>
      <c r="B620" s="17"/>
      <c r="C620" s="27"/>
      <c r="D620" s="27"/>
      <c r="E620" s="27"/>
      <c r="F620" s="27"/>
      <c r="G620" s="544"/>
      <c r="H620" s="545"/>
      <c r="I620" s="545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x14ac:dyDescent="0.2">
      <c r="A621" s="18"/>
      <c r="B621" s="17"/>
      <c r="C621" s="27"/>
      <c r="D621" s="27"/>
      <c r="E621" s="27"/>
      <c r="F621" s="27"/>
      <c r="G621" s="544"/>
      <c r="H621" s="545"/>
      <c r="I621" s="545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x14ac:dyDescent="0.2">
      <c r="A622" s="18"/>
      <c r="B622" s="17"/>
      <c r="C622" s="27"/>
      <c r="D622" s="27"/>
      <c r="E622" s="27"/>
      <c r="F622" s="27"/>
      <c r="G622" s="544"/>
      <c r="H622" s="545"/>
      <c r="I622" s="545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x14ac:dyDescent="0.2">
      <c r="A623" s="18"/>
      <c r="B623" s="17"/>
      <c r="C623" s="27"/>
      <c r="D623" s="27"/>
      <c r="E623" s="27"/>
      <c r="F623" s="27"/>
      <c r="G623" s="544"/>
      <c r="H623" s="545"/>
      <c r="I623" s="545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x14ac:dyDescent="0.2">
      <c r="A624" s="18"/>
      <c r="B624" s="17"/>
      <c r="C624" s="27"/>
      <c r="D624" s="27"/>
      <c r="E624" s="27"/>
      <c r="F624" s="27"/>
      <c r="G624" s="544"/>
      <c r="H624" s="545"/>
      <c r="I624" s="545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x14ac:dyDescent="0.2">
      <c r="A625" s="18"/>
      <c r="B625" s="17"/>
      <c r="C625" s="27"/>
      <c r="D625" s="27"/>
      <c r="E625" s="27"/>
      <c r="F625" s="27"/>
      <c r="G625" s="544"/>
      <c r="H625" s="545"/>
      <c r="I625" s="545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x14ac:dyDescent="0.2">
      <c r="A626" s="18"/>
      <c r="B626" s="17"/>
      <c r="C626" s="27"/>
      <c r="D626" s="27"/>
      <c r="E626" s="27"/>
      <c r="F626" s="27"/>
      <c r="G626" s="544"/>
      <c r="H626" s="545"/>
      <c r="I626" s="545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x14ac:dyDescent="0.2">
      <c r="A627" s="18"/>
      <c r="B627" s="17"/>
      <c r="C627" s="27"/>
      <c r="D627" s="27"/>
      <c r="E627" s="27"/>
      <c r="F627" s="27"/>
      <c r="G627" s="544"/>
      <c r="H627" s="545"/>
      <c r="I627" s="545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x14ac:dyDescent="0.2">
      <c r="A628" s="18"/>
      <c r="B628" s="17"/>
      <c r="C628" s="27"/>
      <c r="D628" s="27"/>
      <c r="E628" s="27"/>
      <c r="F628" s="27"/>
      <c r="G628" s="544"/>
      <c r="H628" s="545"/>
      <c r="I628" s="545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x14ac:dyDescent="0.2">
      <c r="A629" s="18"/>
      <c r="B629" s="17"/>
      <c r="C629" s="27"/>
      <c r="D629" s="27"/>
      <c r="E629" s="27"/>
      <c r="F629" s="27"/>
      <c r="G629" s="544"/>
      <c r="H629" s="545"/>
      <c r="I629" s="545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x14ac:dyDescent="0.2">
      <c r="A630" s="18"/>
      <c r="B630" s="17"/>
      <c r="C630" s="27"/>
      <c r="D630" s="27"/>
      <c r="E630" s="27"/>
      <c r="F630" s="27"/>
      <c r="G630" s="544"/>
      <c r="H630" s="545"/>
      <c r="I630" s="545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x14ac:dyDescent="0.2">
      <c r="A631" s="18"/>
      <c r="B631" s="17"/>
      <c r="C631" s="27"/>
      <c r="D631" s="27"/>
      <c r="E631" s="27"/>
      <c r="F631" s="27"/>
      <c r="G631" s="544"/>
      <c r="H631" s="545"/>
      <c r="I631" s="545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x14ac:dyDescent="0.2">
      <c r="A632" s="18"/>
      <c r="B632" s="17"/>
      <c r="C632" s="27"/>
      <c r="D632" s="27"/>
      <c r="E632" s="27"/>
      <c r="F632" s="27"/>
      <c r="G632" s="544"/>
      <c r="H632" s="545"/>
      <c r="I632" s="545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x14ac:dyDescent="0.2">
      <c r="A633" s="18"/>
      <c r="B633" s="17"/>
      <c r="C633" s="27"/>
      <c r="D633" s="27"/>
      <c r="E633" s="27"/>
      <c r="F633" s="27"/>
      <c r="G633" s="544"/>
      <c r="H633" s="545"/>
      <c r="I633" s="545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x14ac:dyDescent="0.2">
      <c r="A634" s="18"/>
      <c r="B634" s="17"/>
      <c r="C634" s="27"/>
      <c r="D634" s="27"/>
      <c r="E634" s="27"/>
      <c r="F634" s="27"/>
      <c r="G634" s="544"/>
      <c r="H634" s="545"/>
      <c r="I634" s="545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x14ac:dyDescent="0.2">
      <c r="A635" s="18"/>
      <c r="B635" s="17"/>
      <c r="C635" s="27"/>
      <c r="D635" s="27"/>
      <c r="E635" s="27"/>
      <c r="F635" s="27"/>
      <c r="G635" s="544"/>
      <c r="H635" s="545"/>
      <c r="I635" s="545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x14ac:dyDescent="0.2">
      <c r="A636" s="18"/>
      <c r="B636" s="17"/>
      <c r="C636" s="27"/>
      <c r="D636" s="27"/>
      <c r="E636" s="27"/>
      <c r="F636" s="27"/>
      <c r="G636" s="544"/>
      <c r="H636" s="545"/>
      <c r="I636" s="545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x14ac:dyDescent="0.2">
      <c r="A637" s="18"/>
      <c r="B637" s="17"/>
      <c r="C637" s="27"/>
      <c r="D637" s="27"/>
      <c r="E637" s="27"/>
      <c r="F637" s="27"/>
      <c r="G637" s="544"/>
      <c r="H637" s="545"/>
      <c r="I637" s="545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x14ac:dyDescent="0.2">
      <c r="A638" s="18"/>
      <c r="B638" s="17"/>
      <c r="C638" s="27"/>
      <c r="D638" s="27"/>
      <c r="E638" s="27"/>
      <c r="F638" s="27"/>
      <c r="G638" s="544"/>
      <c r="H638" s="545"/>
      <c r="I638" s="545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x14ac:dyDescent="0.2">
      <c r="A639" s="18"/>
      <c r="B639" s="17"/>
      <c r="C639" s="27"/>
      <c r="D639" s="27"/>
      <c r="E639" s="27"/>
      <c r="F639" s="27"/>
      <c r="G639" s="544"/>
      <c r="H639" s="545"/>
      <c r="I639" s="545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x14ac:dyDescent="0.2">
      <c r="A640" s="18"/>
      <c r="B640" s="17"/>
      <c r="C640" s="27"/>
      <c r="D640" s="27"/>
      <c r="E640" s="27"/>
      <c r="F640" s="27"/>
      <c r="G640" s="544"/>
      <c r="H640" s="545"/>
      <c r="I640" s="545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x14ac:dyDescent="0.2">
      <c r="A641" s="18"/>
      <c r="B641" s="17"/>
      <c r="C641" s="27"/>
      <c r="D641" s="27"/>
      <c r="E641" s="27"/>
      <c r="F641" s="27"/>
      <c r="G641" s="544"/>
      <c r="H641" s="545"/>
      <c r="I641" s="545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x14ac:dyDescent="0.2">
      <c r="A642" s="18"/>
      <c r="B642" s="17"/>
      <c r="C642" s="27"/>
      <c r="D642" s="27"/>
      <c r="E642" s="27"/>
      <c r="F642" s="27"/>
      <c r="G642" s="544"/>
      <c r="H642" s="545"/>
      <c r="I642" s="545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x14ac:dyDescent="0.2">
      <c r="A643" s="18"/>
      <c r="B643" s="17"/>
      <c r="C643" s="27"/>
      <c r="D643" s="27"/>
      <c r="E643" s="27"/>
      <c r="F643" s="27"/>
      <c r="G643" s="544"/>
      <c r="H643" s="545"/>
      <c r="I643" s="545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x14ac:dyDescent="0.2">
      <c r="A644" s="18"/>
      <c r="B644" s="17"/>
      <c r="C644" s="27"/>
      <c r="D644" s="27"/>
      <c r="E644" s="27"/>
      <c r="F644" s="27"/>
      <c r="G644" s="544"/>
      <c r="H644" s="545"/>
      <c r="I644" s="545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x14ac:dyDescent="0.2">
      <c r="A645" s="18"/>
      <c r="B645" s="17"/>
      <c r="C645" s="27"/>
      <c r="D645" s="27"/>
      <c r="E645" s="27"/>
      <c r="F645" s="27"/>
      <c r="G645" s="544"/>
      <c r="H645" s="545"/>
      <c r="I645" s="545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x14ac:dyDescent="0.2">
      <c r="A646" s="18"/>
      <c r="B646" s="17"/>
      <c r="C646" s="27"/>
      <c r="D646" s="27"/>
      <c r="E646" s="27"/>
      <c r="F646" s="27"/>
      <c r="G646" s="544"/>
      <c r="H646" s="545"/>
      <c r="I646" s="545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x14ac:dyDescent="0.2">
      <c r="A647" s="18"/>
      <c r="B647" s="17"/>
      <c r="C647" s="27"/>
      <c r="D647" s="27"/>
      <c r="E647" s="27"/>
      <c r="F647" s="27"/>
      <c r="G647" s="544"/>
      <c r="H647" s="545"/>
      <c r="I647" s="545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x14ac:dyDescent="0.2">
      <c r="A648" s="18"/>
      <c r="B648" s="17"/>
      <c r="C648" s="27"/>
      <c r="D648" s="27"/>
      <c r="E648" s="27"/>
      <c r="F648" s="27"/>
      <c r="G648" s="544"/>
      <c r="H648" s="545"/>
      <c r="I648" s="545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x14ac:dyDescent="0.2">
      <c r="A649" s="18"/>
      <c r="B649" s="17"/>
      <c r="C649" s="27"/>
      <c r="D649" s="27"/>
      <c r="E649" s="27"/>
      <c r="F649" s="27"/>
      <c r="G649" s="544"/>
      <c r="H649" s="545"/>
      <c r="I649" s="545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x14ac:dyDescent="0.2">
      <c r="A650" s="18"/>
      <c r="B650" s="17"/>
      <c r="C650" s="27"/>
      <c r="D650" s="27"/>
      <c r="E650" s="27"/>
      <c r="F650" s="27"/>
      <c r="G650" s="544"/>
      <c r="H650" s="545"/>
      <c r="I650" s="545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x14ac:dyDescent="0.2">
      <c r="A651" s="18"/>
      <c r="B651" s="17"/>
      <c r="C651" s="27"/>
      <c r="D651" s="27"/>
      <c r="E651" s="27"/>
      <c r="F651" s="27"/>
      <c r="G651" s="544"/>
      <c r="H651" s="545"/>
      <c r="I651" s="545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x14ac:dyDescent="0.2">
      <c r="A652" s="18"/>
      <c r="B652" s="17"/>
      <c r="C652" s="27"/>
      <c r="D652" s="27"/>
      <c r="E652" s="27"/>
      <c r="F652" s="27"/>
      <c r="G652" s="544"/>
      <c r="H652" s="545"/>
      <c r="I652" s="545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x14ac:dyDescent="0.2">
      <c r="A653" s="18"/>
      <c r="B653" s="17"/>
      <c r="C653" s="27"/>
      <c r="D653" s="27"/>
      <c r="E653" s="27"/>
      <c r="F653" s="27"/>
      <c r="G653" s="544"/>
      <c r="H653" s="545"/>
      <c r="I653" s="545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x14ac:dyDescent="0.2">
      <c r="A654" s="18"/>
      <c r="B654" s="17"/>
      <c r="C654" s="27"/>
      <c r="D654" s="27"/>
      <c r="E654" s="27"/>
      <c r="F654" s="27"/>
      <c r="G654" s="544"/>
      <c r="H654" s="545"/>
      <c r="I654" s="545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x14ac:dyDescent="0.2">
      <c r="A655" s="18"/>
      <c r="B655" s="17"/>
      <c r="C655" s="27"/>
      <c r="D655" s="27"/>
      <c r="E655" s="27"/>
      <c r="F655" s="27"/>
      <c r="G655" s="544"/>
      <c r="H655" s="545"/>
      <c r="I655" s="545"/>
      <c r="J655" s="17"/>
      <c r="K655" s="17"/>
      <c r="L655" s="17"/>
      <c r="M655" s="17"/>
      <c r="N655" s="17"/>
      <c r="O655" s="17"/>
      <c r="P655" s="17"/>
      <c r="Q655" s="17"/>
      <c r="R655" s="17"/>
    </row>
    <row r="656" spans="1:18" x14ac:dyDescent="0.2">
      <c r="A656" s="18"/>
      <c r="B656" s="17"/>
      <c r="C656" s="27"/>
      <c r="D656" s="27"/>
      <c r="E656" s="27"/>
      <c r="F656" s="27"/>
      <c r="G656" s="544"/>
      <c r="H656" s="545"/>
      <c r="I656" s="545"/>
      <c r="J656" s="17"/>
      <c r="K656" s="17"/>
      <c r="L656" s="17"/>
      <c r="M656" s="17"/>
      <c r="N656" s="17"/>
      <c r="O656" s="17"/>
      <c r="P656" s="17"/>
      <c r="Q656" s="17"/>
      <c r="R656" s="17"/>
    </row>
    <row r="657" spans="1:18" x14ac:dyDescent="0.2">
      <c r="A657" s="18"/>
      <c r="B657" s="17"/>
      <c r="C657" s="27"/>
      <c r="D657" s="27"/>
      <c r="E657" s="27"/>
      <c r="F657" s="27"/>
      <c r="G657" s="544"/>
      <c r="H657" s="545"/>
      <c r="I657" s="545"/>
      <c r="J657" s="17"/>
      <c r="K657" s="17"/>
      <c r="L657" s="17"/>
      <c r="M657" s="17"/>
      <c r="N657" s="17"/>
      <c r="O657" s="17"/>
      <c r="P657" s="17"/>
      <c r="Q657" s="17"/>
      <c r="R657" s="17"/>
    </row>
    <row r="658" spans="1:18" x14ac:dyDescent="0.2">
      <c r="A658" s="18"/>
      <c r="B658" s="17"/>
      <c r="C658" s="27"/>
      <c r="D658" s="27"/>
      <c r="E658" s="27"/>
      <c r="F658" s="27"/>
      <c r="G658" s="544"/>
      <c r="H658" s="545"/>
      <c r="I658" s="545"/>
      <c r="J658" s="17"/>
      <c r="K658" s="17"/>
      <c r="L658" s="17"/>
      <c r="M658" s="17"/>
      <c r="N658" s="17"/>
      <c r="O658" s="17"/>
      <c r="P658" s="17"/>
      <c r="Q658" s="17"/>
      <c r="R658" s="17"/>
    </row>
    <row r="659" spans="1:18" x14ac:dyDescent="0.2">
      <c r="A659" s="18"/>
      <c r="B659" s="17"/>
      <c r="C659" s="27"/>
      <c r="D659" s="27"/>
      <c r="E659" s="27"/>
      <c r="F659" s="27"/>
      <c r="G659" s="544"/>
      <c r="H659" s="545"/>
      <c r="I659" s="545"/>
      <c r="J659" s="17"/>
      <c r="K659" s="17"/>
      <c r="L659" s="17"/>
      <c r="M659" s="17"/>
      <c r="N659" s="17"/>
      <c r="O659" s="17"/>
      <c r="P659" s="17"/>
      <c r="Q659" s="17"/>
      <c r="R659" s="17"/>
    </row>
    <row r="660" spans="1:18" x14ac:dyDescent="0.2">
      <c r="A660" s="18"/>
      <c r="B660" s="17"/>
      <c r="C660" s="27"/>
      <c r="D660" s="27"/>
      <c r="E660" s="27"/>
      <c r="F660" s="27"/>
      <c r="G660" s="544"/>
      <c r="H660" s="545"/>
      <c r="I660" s="545"/>
      <c r="J660" s="17"/>
      <c r="K660" s="17"/>
      <c r="L660" s="17"/>
      <c r="M660" s="17"/>
      <c r="N660" s="17"/>
      <c r="O660" s="17"/>
      <c r="P660" s="17"/>
      <c r="Q660" s="17"/>
      <c r="R660" s="17"/>
    </row>
    <row r="661" spans="1:18" x14ac:dyDescent="0.2">
      <c r="A661" s="18"/>
      <c r="B661" s="17"/>
      <c r="C661" s="27"/>
      <c r="D661" s="27"/>
      <c r="E661" s="27"/>
      <c r="F661" s="27"/>
      <c r="G661" s="544"/>
      <c r="H661" s="545"/>
      <c r="I661" s="545"/>
      <c r="J661" s="17"/>
      <c r="K661" s="17"/>
      <c r="L661" s="17"/>
      <c r="M661" s="17"/>
      <c r="N661" s="17"/>
      <c r="O661" s="17"/>
      <c r="P661" s="17"/>
      <c r="Q661" s="17"/>
      <c r="R661" s="17"/>
    </row>
    <row r="662" spans="1:18" x14ac:dyDescent="0.2">
      <c r="A662" s="18"/>
      <c r="B662" s="17"/>
      <c r="C662" s="27"/>
      <c r="D662" s="27"/>
      <c r="E662" s="27"/>
      <c r="F662" s="27"/>
      <c r="G662" s="544"/>
      <c r="H662" s="545"/>
      <c r="I662" s="545"/>
      <c r="J662" s="17"/>
      <c r="K662" s="17"/>
      <c r="L662" s="17"/>
      <c r="M662" s="17"/>
      <c r="N662" s="17"/>
      <c r="O662" s="17"/>
      <c r="P662" s="17"/>
      <c r="Q662" s="17"/>
      <c r="R662" s="17"/>
    </row>
    <row r="663" spans="1:18" x14ac:dyDescent="0.2">
      <c r="A663" s="18"/>
      <c r="B663" s="17"/>
      <c r="C663" s="27"/>
      <c r="D663" s="27"/>
      <c r="E663" s="27"/>
      <c r="F663" s="27"/>
      <c r="G663" s="544"/>
      <c r="H663" s="545"/>
      <c r="I663" s="545"/>
      <c r="J663" s="17"/>
      <c r="K663" s="17"/>
      <c r="L663" s="17"/>
      <c r="M663" s="17"/>
      <c r="N663" s="17"/>
      <c r="O663" s="17"/>
      <c r="P663" s="17"/>
      <c r="Q663" s="17"/>
      <c r="R663" s="17"/>
    </row>
    <row r="664" spans="1:18" x14ac:dyDescent="0.2">
      <c r="A664" s="18"/>
      <c r="B664" s="17"/>
      <c r="C664" s="27"/>
      <c r="D664" s="27"/>
      <c r="E664" s="27"/>
      <c r="F664" s="27"/>
      <c r="G664" s="544"/>
      <c r="H664" s="545"/>
      <c r="I664" s="545"/>
      <c r="J664" s="17"/>
      <c r="K664" s="17"/>
      <c r="L664" s="17"/>
      <c r="M664" s="17"/>
      <c r="N664" s="17"/>
      <c r="O664" s="17"/>
      <c r="P664" s="17"/>
      <c r="Q664" s="17"/>
      <c r="R664" s="17"/>
    </row>
    <row r="665" spans="1:18" x14ac:dyDescent="0.2">
      <c r="A665" s="18"/>
      <c r="B665" s="17"/>
      <c r="C665" s="27"/>
      <c r="D665" s="27"/>
      <c r="E665" s="27"/>
      <c r="F665" s="27"/>
      <c r="G665" s="544"/>
      <c r="H665" s="545"/>
      <c r="I665" s="545"/>
      <c r="J665" s="17"/>
      <c r="K665" s="17"/>
      <c r="L665" s="17"/>
      <c r="M665" s="17"/>
      <c r="N665" s="17"/>
      <c r="O665" s="17"/>
      <c r="P665" s="17"/>
      <c r="Q665" s="17"/>
      <c r="R665" s="17"/>
    </row>
    <row r="666" spans="1:18" x14ac:dyDescent="0.2">
      <c r="A666" s="18"/>
      <c r="B666" s="17"/>
      <c r="C666" s="27"/>
      <c r="D666" s="27"/>
      <c r="E666" s="27"/>
      <c r="F666" s="27"/>
      <c r="G666" s="544"/>
      <c r="H666" s="545"/>
      <c r="I666" s="545"/>
      <c r="J666" s="17"/>
      <c r="K666" s="17"/>
      <c r="L666" s="17"/>
      <c r="M666" s="17"/>
      <c r="N666" s="17"/>
      <c r="O666" s="17"/>
      <c r="P666" s="17"/>
      <c r="Q666" s="17"/>
      <c r="R666" s="17"/>
    </row>
  </sheetData>
  <mergeCells count="8">
    <mergeCell ref="A90:A91"/>
    <mergeCell ref="A2:P2"/>
    <mergeCell ref="A69:B69"/>
    <mergeCell ref="A66:B66"/>
    <mergeCell ref="A3:B3"/>
    <mergeCell ref="A85:A88"/>
    <mergeCell ref="A76:A84"/>
    <mergeCell ref="B71:G71"/>
  </mergeCells>
  <phoneticPr fontId="0" type="noConversion"/>
  <conditionalFormatting sqref="P56:P58">
    <cfRule type="cellIs" dxfId="17" priority="1" stopIfTrue="1" operator="greaterThan">
      <formula>100</formula>
    </cfRule>
  </conditionalFormatting>
  <printOptions horizontalCentered="1"/>
  <pageMargins left="0.19685039370078741" right="0.23622047244094491" top="0.55118110236220474" bottom="0.31496062992125984" header="0.31496062992125984" footer="0.19685039370078741"/>
  <pageSetup paperSize="9" scale="55" orientation="landscape" r:id="rId1"/>
  <headerFooter alignWithMargins="0">
    <oddHeader>&amp;L&amp;9Seção Financeira /SADM /EPSJV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A656"/>
  <sheetViews>
    <sheetView topLeftCell="A39" zoomScaleNormal="100" workbookViewId="0">
      <pane xSplit="2" topLeftCell="K1" activePane="topRight" state="frozen"/>
      <selection activeCell="B49" sqref="B49"/>
      <selection pane="topRight" activeCell="D19" sqref="D19"/>
    </sheetView>
  </sheetViews>
  <sheetFormatPr defaultColWidth="9.28515625" defaultRowHeight="11.25" x14ac:dyDescent="0.2"/>
  <cols>
    <col min="1" max="1" width="5.42578125" style="14" customWidth="1"/>
    <col min="2" max="2" width="28.85546875" style="1" customWidth="1"/>
    <col min="3" max="3" width="10.28515625" style="3" customWidth="1"/>
    <col min="4" max="5" width="10.42578125" style="3" customWidth="1"/>
    <col min="6" max="6" width="11.28515625" style="3" customWidth="1"/>
    <col min="7" max="7" width="10.42578125" style="3" customWidth="1"/>
    <col min="8" max="9" width="10.42578125" style="1" customWidth="1"/>
    <col min="10" max="14" width="12" style="1" customWidth="1"/>
    <col min="15" max="15" width="12.7109375" style="1" customWidth="1"/>
    <col min="16" max="16" width="11.42578125" style="1" customWidth="1"/>
    <col min="17" max="17" width="7.42578125" style="1" customWidth="1"/>
    <col min="18" max="18" width="4.7109375" style="1" customWidth="1"/>
    <col min="19" max="19" width="10.28515625" style="1" bestFit="1" customWidth="1"/>
    <col min="20" max="20" width="11.28515625" style="1" bestFit="1" customWidth="1"/>
    <col min="21" max="16384" width="9.28515625" style="1"/>
  </cols>
  <sheetData>
    <row r="1" spans="1:27" ht="15" x14ac:dyDescent="0.25">
      <c r="A1" s="61" t="s">
        <v>418</v>
      </c>
    </row>
    <row r="2" spans="1:27" ht="18" x14ac:dyDescent="0.25">
      <c r="A2" s="876" t="s">
        <v>117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203"/>
    </row>
    <row r="3" spans="1:27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117" t="s">
        <v>16</v>
      </c>
      <c r="G3" s="117" t="s">
        <v>17</v>
      </c>
      <c r="H3" s="101" t="s">
        <v>3</v>
      </c>
      <c r="I3" s="83" t="s">
        <v>4</v>
      </c>
      <c r="J3" s="116" t="s">
        <v>5</v>
      </c>
      <c r="K3" s="116" t="s">
        <v>6</v>
      </c>
      <c r="L3" s="83" t="s">
        <v>7</v>
      </c>
      <c r="M3" s="116" t="s">
        <v>8</v>
      </c>
      <c r="N3" s="118" t="s">
        <v>9</v>
      </c>
      <c r="O3" s="119" t="s">
        <v>28</v>
      </c>
      <c r="P3" s="57" t="s">
        <v>157</v>
      </c>
      <c r="Q3" s="122" t="s">
        <v>76</v>
      </c>
      <c r="R3" s="112"/>
      <c r="S3" s="112"/>
      <c r="T3" s="112"/>
      <c r="U3" s="112"/>
      <c r="V3" s="112"/>
      <c r="W3" s="112"/>
      <c r="X3" s="112"/>
      <c r="Y3" s="112"/>
      <c r="Z3" s="112"/>
      <c r="AA3" s="112"/>
    </row>
    <row r="4" spans="1:27" ht="14.25" customHeight="1" x14ac:dyDescent="0.2">
      <c r="A4" s="127">
        <v>14</v>
      </c>
      <c r="B4" s="128" t="s">
        <v>10</v>
      </c>
      <c r="C4" s="385"/>
      <c r="D4" s="385"/>
      <c r="E4" s="385"/>
      <c r="F4" s="385"/>
      <c r="G4" s="385"/>
      <c r="H4" s="385"/>
      <c r="I4" s="371"/>
      <c r="J4" s="371"/>
      <c r="K4" s="371"/>
      <c r="L4" s="373"/>
      <c r="M4" s="374"/>
      <c r="N4" s="375"/>
      <c r="O4" s="30">
        <f t="shared" ref="O4:O68" si="0">SUM(C4:N4)</f>
        <v>0</v>
      </c>
      <c r="P4" s="8"/>
      <c r="Q4" s="31"/>
      <c r="R4" s="28"/>
    </row>
    <row r="5" spans="1:27" ht="14.25" customHeight="1" x14ac:dyDescent="0.2">
      <c r="A5" s="468">
        <v>18</v>
      </c>
      <c r="B5" s="128" t="s">
        <v>153</v>
      </c>
      <c r="C5" s="374">
        <v>14700</v>
      </c>
      <c r="D5" s="374">
        <v>14700</v>
      </c>
      <c r="E5" s="567"/>
      <c r="F5" s="385"/>
      <c r="G5" s="567"/>
      <c r="H5" s="567"/>
      <c r="I5" s="385"/>
      <c r="J5" s="385"/>
      <c r="K5" s="385"/>
      <c r="L5" s="376"/>
      <c r="M5" s="385"/>
      <c r="N5" s="385"/>
      <c r="O5" s="8">
        <f>SUM(C5:N5)</f>
        <v>29400</v>
      </c>
      <c r="P5" s="8"/>
      <c r="Q5" s="31"/>
      <c r="R5" s="17"/>
    </row>
    <row r="6" spans="1:27" ht="14.25" customHeight="1" x14ac:dyDescent="0.2">
      <c r="A6" s="127">
        <v>30</v>
      </c>
      <c r="B6" s="128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30">
        <f>P7+P8+P9+P10</f>
        <v>0</v>
      </c>
      <c r="Q6" s="42"/>
      <c r="R6" s="17"/>
    </row>
    <row r="7" spans="1:27" ht="12.4" customHeight="1" x14ac:dyDescent="0.2">
      <c r="A7" s="129"/>
      <c r="B7" s="115" t="s">
        <v>24</v>
      </c>
      <c r="C7" s="372"/>
      <c r="D7" s="372"/>
      <c r="E7" s="372"/>
      <c r="F7" s="372"/>
      <c r="G7" s="372"/>
      <c r="H7" s="372"/>
      <c r="I7" s="377"/>
      <c r="J7" s="372"/>
      <c r="K7" s="372"/>
      <c r="L7" s="372"/>
      <c r="M7" s="372"/>
      <c r="N7" s="372"/>
      <c r="O7" s="9">
        <f t="shared" si="0"/>
        <v>0</v>
      </c>
      <c r="P7" s="10"/>
      <c r="Q7" s="38"/>
      <c r="R7" s="17"/>
    </row>
    <row r="8" spans="1:27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 t="shared" si="0"/>
        <v>0</v>
      </c>
      <c r="P8" s="10"/>
      <c r="Q8" s="38"/>
      <c r="R8" s="17"/>
    </row>
    <row r="9" spans="1:27" ht="12.4" customHeight="1" x14ac:dyDescent="0.2">
      <c r="A9" s="130"/>
      <c r="B9" s="6" t="s">
        <v>140</v>
      </c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10">
        <f t="shared" si="0"/>
        <v>0</v>
      </c>
      <c r="P9" s="10"/>
      <c r="Q9" s="38"/>
      <c r="R9" s="17"/>
    </row>
    <row r="10" spans="1:27" ht="12.4" customHeight="1" x14ac:dyDescent="0.2">
      <c r="A10" s="131"/>
      <c r="B10" s="5" t="s">
        <v>305</v>
      </c>
      <c r="C10" s="378"/>
      <c r="D10" s="378"/>
      <c r="E10" s="377"/>
      <c r="F10" s="378"/>
      <c r="G10" s="378"/>
      <c r="H10" s="378"/>
      <c r="I10" s="378"/>
      <c r="J10" s="378"/>
      <c r="K10" s="378"/>
      <c r="L10" s="761"/>
      <c r="M10" s="856"/>
      <c r="N10" s="422"/>
      <c r="O10" s="706">
        <f t="shared" si="0"/>
        <v>0</v>
      </c>
      <c r="P10" s="10"/>
      <c r="Q10" s="38"/>
      <c r="R10" s="17"/>
    </row>
    <row r="11" spans="1:27" ht="14.25" customHeight="1" x14ac:dyDescent="0.2">
      <c r="A11" s="127">
        <v>33</v>
      </c>
      <c r="B11" s="128" t="s">
        <v>18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114">
        <f t="shared" si="2"/>
        <v>0</v>
      </c>
      <c r="N11" s="114">
        <f t="shared" si="2"/>
        <v>0</v>
      </c>
      <c r="O11" s="7">
        <f t="shared" si="2"/>
        <v>0</v>
      </c>
      <c r="P11" s="7">
        <f>SUM(P12:P15)</f>
        <v>0</v>
      </c>
      <c r="Q11" s="31"/>
      <c r="R11" s="17"/>
    </row>
    <row r="12" spans="1:27" ht="14.25" customHeight="1" x14ac:dyDescent="0.2">
      <c r="A12" s="132"/>
      <c r="B12" s="115" t="s">
        <v>112</v>
      </c>
      <c r="C12" s="370"/>
      <c r="D12" s="370"/>
      <c r="E12" s="370"/>
      <c r="F12" s="381"/>
      <c r="G12" s="381"/>
      <c r="H12" s="370"/>
      <c r="I12" s="370"/>
      <c r="J12" s="370"/>
      <c r="K12" s="370"/>
      <c r="L12" s="370"/>
      <c r="M12" s="381"/>
      <c r="N12" s="381"/>
      <c r="O12" s="9">
        <f t="shared" si="0"/>
        <v>0</v>
      </c>
      <c r="P12" s="9"/>
      <c r="Q12" s="33"/>
      <c r="R12" s="17"/>
    </row>
    <row r="13" spans="1:27" ht="14.25" customHeight="1" x14ac:dyDescent="0.2">
      <c r="A13" s="134"/>
      <c r="B13" s="6" t="s">
        <v>288</v>
      </c>
      <c r="C13" s="379"/>
      <c r="D13" s="379"/>
      <c r="E13" s="379"/>
      <c r="F13" s="382"/>
      <c r="G13" s="379"/>
      <c r="H13" s="379"/>
      <c r="I13" s="379"/>
      <c r="J13" s="379"/>
      <c r="K13" s="379"/>
      <c r="L13" s="379"/>
      <c r="M13" s="382"/>
      <c r="N13" s="382"/>
      <c r="O13" s="10">
        <f t="shared" si="0"/>
        <v>0</v>
      </c>
      <c r="P13" s="10"/>
      <c r="Q13" s="38"/>
      <c r="R13" s="17"/>
      <c r="S13" s="13"/>
    </row>
    <row r="14" spans="1:27" ht="14.25" customHeight="1" x14ac:dyDescent="0.2">
      <c r="A14" s="134"/>
      <c r="B14" s="6" t="s">
        <v>270</v>
      </c>
      <c r="C14" s="379"/>
      <c r="D14" s="379"/>
      <c r="E14" s="379"/>
      <c r="F14" s="382"/>
      <c r="G14" s="379"/>
      <c r="H14" s="379"/>
      <c r="I14" s="379"/>
      <c r="J14" s="379"/>
      <c r="K14" s="379"/>
      <c r="L14" s="379"/>
      <c r="M14" s="382"/>
      <c r="N14" s="382"/>
      <c r="O14" s="10">
        <f t="shared" si="0"/>
        <v>0</v>
      </c>
      <c r="P14" s="10"/>
      <c r="Q14" s="38"/>
      <c r="R14" s="17"/>
      <c r="S14" s="13"/>
    </row>
    <row r="15" spans="1:27" ht="14.25" customHeight="1" x14ac:dyDescent="0.2">
      <c r="A15" s="206"/>
      <c r="B15" s="5" t="s">
        <v>155</v>
      </c>
      <c r="C15" s="383"/>
      <c r="D15" s="383"/>
      <c r="E15" s="383"/>
      <c r="F15" s="376"/>
      <c r="G15" s="383"/>
      <c r="H15" s="383"/>
      <c r="I15" s="383"/>
      <c r="J15" s="383"/>
      <c r="K15" s="383"/>
      <c r="L15" s="383"/>
      <c r="M15" s="376"/>
      <c r="N15" s="376"/>
      <c r="O15" s="40">
        <f t="shared" si="0"/>
        <v>0</v>
      </c>
      <c r="P15" s="40"/>
      <c r="Q15" s="49"/>
      <c r="R15" s="17"/>
    </row>
    <row r="16" spans="1:27" ht="14.25" customHeight="1" x14ac:dyDescent="0.2">
      <c r="A16" s="136">
        <v>34</v>
      </c>
      <c r="B16" s="128" t="s">
        <v>211</v>
      </c>
      <c r="C16" s="378">
        <f>C17+C18</f>
        <v>19656.95</v>
      </c>
      <c r="D16" s="378">
        <f t="shared" ref="D16:N16" si="3">D17+D18</f>
        <v>19801.330000000002</v>
      </c>
      <c r="E16" s="378">
        <f t="shared" si="3"/>
        <v>0</v>
      </c>
      <c r="F16" s="378">
        <f t="shared" si="3"/>
        <v>0</v>
      </c>
      <c r="G16" s="378">
        <f t="shared" si="3"/>
        <v>0</v>
      </c>
      <c r="H16" s="378">
        <f t="shared" si="3"/>
        <v>0</v>
      </c>
      <c r="I16" s="378">
        <f t="shared" si="3"/>
        <v>0</v>
      </c>
      <c r="J16" s="378">
        <f t="shared" si="3"/>
        <v>0</v>
      </c>
      <c r="K16" s="378">
        <f t="shared" si="3"/>
        <v>0</v>
      </c>
      <c r="L16" s="378">
        <f t="shared" si="3"/>
        <v>0</v>
      </c>
      <c r="M16" s="378">
        <f t="shared" si="3"/>
        <v>0</v>
      </c>
      <c r="N16" s="378">
        <f t="shared" si="3"/>
        <v>0</v>
      </c>
      <c r="O16" s="371">
        <f>O17+O18</f>
        <v>39458.28</v>
      </c>
      <c r="P16" s="371">
        <f>P17+P18</f>
        <v>0</v>
      </c>
      <c r="Q16" s="49" t="e">
        <f>O16/P16*100</f>
        <v>#DIV/0!</v>
      </c>
      <c r="R16" s="17"/>
    </row>
    <row r="17" spans="1:19" ht="12.75" customHeight="1" x14ac:dyDescent="0.2">
      <c r="A17" s="697"/>
      <c r="B17" s="216" t="s">
        <v>289</v>
      </c>
      <c r="C17" s="379"/>
      <c r="D17" s="379"/>
      <c r="E17" s="379"/>
      <c r="F17" s="379"/>
      <c r="G17" s="379"/>
      <c r="H17" s="379"/>
      <c r="I17" s="379"/>
      <c r="J17" s="379"/>
      <c r="K17" s="379"/>
      <c r="L17" s="379"/>
      <c r="M17" s="379"/>
      <c r="N17" s="402"/>
      <c r="O17" s="10">
        <f t="shared" si="0"/>
        <v>0</v>
      </c>
      <c r="P17" s="25"/>
      <c r="Q17" s="38"/>
      <c r="R17" s="17"/>
      <c r="S17" s="13"/>
    </row>
    <row r="18" spans="1:19" ht="12.75" customHeight="1" x14ac:dyDescent="0.2">
      <c r="A18" s="697"/>
      <c r="B18" s="216" t="s">
        <v>417</v>
      </c>
      <c r="C18" s="382">
        <v>19656.95</v>
      </c>
      <c r="D18" s="382">
        <v>19801.330000000002</v>
      </c>
      <c r="E18" s="382"/>
      <c r="F18" s="382"/>
      <c r="G18" s="382"/>
      <c r="H18" s="379"/>
      <c r="I18" s="379"/>
      <c r="J18" s="382"/>
      <c r="K18" s="382"/>
      <c r="L18" s="379"/>
      <c r="M18" s="382"/>
      <c r="N18" s="382"/>
      <c r="O18" s="10">
        <f t="shared" si="0"/>
        <v>39458.28</v>
      </c>
      <c r="P18" s="25"/>
      <c r="Q18" s="38"/>
      <c r="R18" s="17"/>
      <c r="S18" s="13"/>
    </row>
    <row r="19" spans="1:19" ht="14.25" customHeight="1" x14ac:dyDescent="0.2">
      <c r="A19" s="127">
        <v>36</v>
      </c>
      <c r="B19" s="128" t="s">
        <v>21</v>
      </c>
      <c r="C19" s="8">
        <f t="shared" ref="C19:O19" si="4">SUM(C20:C24)</f>
        <v>0</v>
      </c>
      <c r="D19" s="8">
        <f t="shared" si="4"/>
        <v>0</v>
      </c>
      <c r="E19" s="8">
        <f t="shared" si="4"/>
        <v>0</v>
      </c>
      <c r="F19" s="8">
        <f t="shared" si="4"/>
        <v>0</v>
      </c>
      <c r="G19" s="8">
        <f t="shared" si="4"/>
        <v>0</v>
      </c>
      <c r="H19" s="8">
        <f t="shared" si="4"/>
        <v>0</v>
      </c>
      <c r="I19" s="8">
        <f t="shared" si="4"/>
        <v>0</v>
      </c>
      <c r="J19" s="8">
        <f t="shared" si="4"/>
        <v>0</v>
      </c>
      <c r="K19" s="8">
        <f t="shared" si="4"/>
        <v>0</v>
      </c>
      <c r="L19" s="8">
        <f t="shared" si="4"/>
        <v>0</v>
      </c>
      <c r="M19" s="8">
        <f t="shared" si="4"/>
        <v>0</v>
      </c>
      <c r="N19" s="8">
        <f t="shared" si="4"/>
        <v>0</v>
      </c>
      <c r="O19" s="8">
        <f t="shared" si="4"/>
        <v>0</v>
      </c>
      <c r="P19" s="23">
        <f>SUM(P20:P24)</f>
        <v>0</v>
      </c>
      <c r="Q19" s="31"/>
      <c r="R19" s="17"/>
      <c r="S19" s="13"/>
    </row>
    <row r="20" spans="1:19" ht="12.75" customHeight="1" x14ac:dyDescent="0.2">
      <c r="A20" s="134"/>
      <c r="B20" s="216" t="s">
        <v>151</v>
      </c>
      <c r="C20" s="389"/>
      <c r="D20" s="389"/>
      <c r="E20" s="389"/>
      <c r="F20" s="389"/>
      <c r="G20" s="389"/>
      <c r="H20" s="389"/>
      <c r="I20" s="389"/>
      <c r="J20" s="389"/>
      <c r="K20" s="389"/>
      <c r="L20" s="389"/>
      <c r="M20" s="389"/>
      <c r="N20" s="389"/>
      <c r="O20" s="32">
        <f t="shared" si="0"/>
        <v>0</v>
      </c>
      <c r="P20" s="164"/>
      <c r="Q20" s="38"/>
      <c r="R20" s="17"/>
      <c r="S20" s="13"/>
    </row>
    <row r="21" spans="1:19" ht="12.4" customHeight="1" x14ac:dyDescent="0.2">
      <c r="A21" s="134"/>
      <c r="B21" s="6" t="s">
        <v>34</v>
      </c>
      <c r="C21" s="386"/>
      <c r="D21" s="386"/>
      <c r="E21" s="386"/>
      <c r="F21" s="386"/>
      <c r="G21" s="386"/>
      <c r="H21" s="386"/>
      <c r="I21" s="386"/>
      <c r="J21" s="386"/>
      <c r="K21" s="386"/>
      <c r="L21" s="386"/>
      <c r="M21" s="386"/>
      <c r="N21" s="386"/>
      <c r="O21" s="37">
        <f t="shared" si="0"/>
        <v>0</v>
      </c>
      <c r="P21" s="10"/>
      <c r="Q21" s="38"/>
      <c r="R21" s="17"/>
      <c r="S21" s="13"/>
    </row>
    <row r="22" spans="1:19" ht="12.4" customHeight="1" x14ac:dyDescent="0.2">
      <c r="A22" s="134"/>
      <c r="B22" s="6" t="s">
        <v>26</v>
      </c>
      <c r="C22" s="386"/>
      <c r="D22" s="386"/>
      <c r="E22" s="386"/>
      <c r="F22" s="386"/>
      <c r="G22" s="386"/>
      <c r="H22" s="386"/>
      <c r="I22" s="386"/>
      <c r="J22" s="386"/>
      <c r="K22" s="386"/>
      <c r="L22" s="386"/>
      <c r="M22" s="386"/>
      <c r="N22" s="386"/>
      <c r="O22" s="37">
        <f>SUM(C22:N22)</f>
        <v>0</v>
      </c>
      <c r="P22" s="10"/>
      <c r="Q22" s="38"/>
      <c r="R22" s="17"/>
      <c r="S22" s="13"/>
    </row>
    <row r="23" spans="1:19" ht="12.4" customHeight="1" x14ac:dyDescent="0.2">
      <c r="A23" s="160"/>
      <c r="B23" s="6" t="s">
        <v>123</v>
      </c>
      <c r="C23" s="386"/>
      <c r="D23" s="386"/>
      <c r="E23" s="386"/>
      <c r="F23" s="386"/>
      <c r="G23" s="386"/>
      <c r="H23" s="386"/>
      <c r="I23" s="386"/>
      <c r="J23" s="386"/>
      <c r="K23" s="386"/>
      <c r="L23" s="386"/>
      <c r="M23" s="386"/>
      <c r="N23" s="386"/>
      <c r="O23" s="37">
        <f t="shared" si="0"/>
        <v>0</v>
      </c>
      <c r="P23" s="10"/>
      <c r="Q23" s="38"/>
      <c r="R23" s="17"/>
      <c r="S23" s="13"/>
    </row>
    <row r="24" spans="1:19" ht="12.4" customHeight="1" x14ac:dyDescent="0.2">
      <c r="A24" s="134"/>
      <c r="B24" s="6" t="s">
        <v>19</v>
      </c>
      <c r="C24" s="382"/>
      <c r="D24" s="382"/>
      <c r="E24" s="422"/>
      <c r="F24" s="386"/>
      <c r="G24" s="386"/>
      <c r="H24" s="386"/>
      <c r="I24" s="386"/>
      <c r="J24" s="386"/>
      <c r="K24" s="422"/>
      <c r="L24" s="422"/>
      <c r="M24" s="422"/>
      <c r="N24" s="422"/>
      <c r="O24" s="37">
        <f t="shared" si="0"/>
        <v>0</v>
      </c>
      <c r="P24" s="10"/>
      <c r="Q24" s="48"/>
      <c r="R24" s="17"/>
    </row>
    <row r="25" spans="1:19" ht="14.25" customHeight="1" x14ac:dyDescent="0.2">
      <c r="A25" s="127">
        <v>39</v>
      </c>
      <c r="B25" s="128" t="s">
        <v>11</v>
      </c>
      <c r="C25" s="7">
        <f>SUM(C26:C54)</f>
        <v>0</v>
      </c>
      <c r="D25" s="7">
        <f t="shared" ref="D25:P25" si="5">SUM(D26:D54)</f>
        <v>0</v>
      </c>
      <c r="E25" s="7">
        <f t="shared" si="5"/>
        <v>0</v>
      </c>
      <c r="F25" s="7">
        <f t="shared" si="5"/>
        <v>0</v>
      </c>
      <c r="G25" s="7">
        <f t="shared" si="5"/>
        <v>0</v>
      </c>
      <c r="H25" s="7">
        <f t="shared" si="5"/>
        <v>0</v>
      </c>
      <c r="I25" s="7">
        <f t="shared" si="5"/>
        <v>0</v>
      </c>
      <c r="J25" s="7">
        <f t="shared" si="5"/>
        <v>0</v>
      </c>
      <c r="K25" s="7">
        <f t="shared" si="5"/>
        <v>0</v>
      </c>
      <c r="L25" s="7">
        <f t="shared" si="5"/>
        <v>0</v>
      </c>
      <c r="M25" s="7">
        <f t="shared" si="5"/>
        <v>0</v>
      </c>
      <c r="N25" s="7">
        <f t="shared" si="5"/>
        <v>0</v>
      </c>
      <c r="O25" s="7">
        <f t="shared" si="5"/>
        <v>0</v>
      </c>
      <c r="P25" s="7">
        <f t="shared" si="5"/>
        <v>0</v>
      </c>
      <c r="Q25" s="49" t="e">
        <f>O25/P25*100</f>
        <v>#DIV/0!</v>
      </c>
      <c r="R25" s="17"/>
      <c r="S25" s="13"/>
    </row>
    <row r="26" spans="1:19" ht="12.4" customHeight="1" x14ac:dyDescent="0.2">
      <c r="A26" s="134"/>
      <c r="B26" s="6" t="s">
        <v>241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">
        <f t="shared" si="0"/>
        <v>0</v>
      </c>
      <c r="P26" s="10"/>
      <c r="Q26" s="38"/>
      <c r="R26" s="17"/>
    </row>
    <row r="27" spans="1:19" ht="12.4" customHeight="1" x14ac:dyDescent="0.2">
      <c r="A27" s="272"/>
      <c r="B27" s="6" t="s">
        <v>269</v>
      </c>
      <c r="C27" s="379"/>
      <c r="D27" s="379"/>
      <c r="E27" s="379"/>
      <c r="F27" s="379"/>
      <c r="G27" s="379"/>
      <c r="H27" s="379"/>
      <c r="I27" s="379"/>
      <c r="J27" s="382"/>
      <c r="K27" s="379"/>
      <c r="L27" s="379"/>
      <c r="M27" s="379"/>
      <c r="N27" s="379"/>
      <c r="O27" s="37">
        <f t="shared" si="0"/>
        <v>0</v>
      </c>
      <c r="P27" s="10"/>
      <c r="Q27" s="38"/>
      <c r="R27" s="54"/>
    </row>
    <row r="28" spans="1:19" ht="12.4" customHeight="1" x14ac:dyDescent="0.2">
      <c r="A28" s="426"/>
      <c r="B28" s="6" t="s">
        <v>299</v>
      </c>
      <c r="C28" s="379"/>
      <c r="D28" s="382"/>
      <c r="E28" s="382"/>
      <c r="F28" s="382"/>
      <c r="G28" s="379"/>
      <c r="H28" s="379"/>
      <c r="I28" s="379"/>
      <c r="J28" s="379"/>
      <c r="K28" s="379"/>
      <c r="L28" s="379"/>
      <c r="M28" s="379"/>
      <c r="N28" s="379"/>
      <c r="O28" s="37">
        <f t="shared" si="0"/>
        <v>0</v>
      </c>
      <c r="P28" s="10"/>
      <c r="Q28" s="38"/>
      <c r="R28" s="17"/>
      <c r="S28" s="13"/>
    </row>
    <row r="29" spans="1:19" ht="12.4" customHeight="1" x14ac:dyDescent="0.2">
      <c r="A29" s="134"/>
      <c r="B29" s="105" t="s">
        <v>225</v>
      </c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">
        <f t="shared" si="0"/>
        <v>0</v>
      </c>
      <c r="P29" s="10"/>
      <c r="Q29" s="38"/>
      <c r="R29" s="17"/>
    </row>
    <row r="30" spans="1:19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">
        <f t="shared" si="0"/>
        <v>0</v>
      </c>
      <c r="P30" s="10"/>
      <c r="Q30" s="38"/>
      <c r="R30" s="28"/>
      <c r="S30" s="13"/>
    </row>
    <row r="31" spans="1:19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">
        <f t="shared" si="0"/>
        <v>0</v>
      </c>
      <c r="P31" s="10"/>
      <c r="Q31" s="38"/>
      <c r="R31" s="17"/>
    </row>
    <row r="32" spans="1:19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">
        <f t="shared" si="0"/>
        <v>0</v>
      </c>
      <c r="P32" s="10"/>
      <c r="Q32" s="38"/>
      <c r="R32" s="28"/>
    </row>
    <row r="33" spans="1:19" ht="12.4" customHeight="1" x14ac:dyDescent="0.2">
      <c r="A33" s="134"/>
      <c r="B33" s="105" t="s">
        <v>230</v>
      </c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">
        <f t="shared" si="0"/>
        <v>0</v>
      </c>
      <c r="P33" s="10"/>
      <c r="Q33" s="38"/>
      <c r="R33" s="17"/>
    </row>
    <row r="34" spans="1:19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">
        <f t="shared" si="0"/>
        <v>0</v>
      </c>
      <c r="P34" s="10"/>
      <c r="Q34" s="38"/>
      <c r="R34" s="17"/>
    </row>
    <row r="35" spans="1:19" ht="12.4" customHeight="1" x14ac:dyDescent="0.2">
      <c r="A35" s="134"/>
      <c r="B35" s="105" t="s">
        <v>120</v>
      </c>
      <c r="C35" s="379"/>
      <c r="D35" s="379"/>
      <c r="E35" s="379"/>
      <c r="F35" s="379"/>
      <c r="G35" s="379"/>
      <c r="H35" s="379"/>
      <c r="I35" s="379"/>
      <c r="J35" s="379"/>
      <c r="K35" s="382"/>
      <c r="L35" s="379"/>
      <c r="M35" s="379"/>
      <c r="N35" s="379"/>
      <c r="O35" s="37">
        <f t="shared" si="0"/>
        <v>0</v>
      </c>
      <c r="P35" s="10"/>
      <c r="Q35" s="38"/>
      <c r="R35" s="17"/>
      <c r="S35" s="17"/>
    </row>
    <row r="36" spans="1:19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">
        <f t="shared" si="0"/>
        <v>0</v>
      </c>
      <c r="P36" s="10"/>
      <c r="Q36" s="38"/>
      <c r="R36" s="17"/>
      <c r="S36" s="17"/>
    </row>
    <row r="37" spans="1:19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">
        <f t="shared" si="0"/>
        <v>0</v>
      </c>
      <c r="P37" s="10"/>
      <c r="Q37" s="38"/>
      <c r="R37" s="17"/>
      <c r="S37" s="17"/>
    </row>
    <row r="38" spans="1:19" ht="12.4" customHeight="1" x14ac:dyDescent="0.2">
      <c r="A38" s="134"/>
      <c r="B38" s="6" t="s">
        <v>46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">
        <f t="shared" si="0"/>
        <v>0</v>
      </c>
      <c r="P38" s="10"/>
      <c r="Q38" s="38"/>
      <c r="R38" s="17"/>
      <c r="S38" s="17"/>
    </row>
    <row r="39" spans="1:19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">
        <f t="shared" si="0"/>
        <v>0</v>
      </c>
      <c r="P39" s="10"/>
      <c r="Q39" s="38"/>
      <c r="R39" s="17"/>
    </row>
    <row r="40" spans="1:19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">
        <f t="shared" si="0"/>
        <v>0</v>
      </c>
      <c r="P40" s="10"/>
      <c r="Q40" s="38"/>
      <c r="R40" s="17"/>
    </row>
    <row r="41" spans="1:19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82"/>
      <c r="M41" s="379"/>
      <c r="N41" s="379"/>
      <c r="O41" s="37">
        <f t="shared" si="0"/>
        <v>0</v>
      </c>
      <c r="P41" s="10"/>
      <c r="Q41" s="38"/>
      <c r="R41" s="17"/>
    </row>
    <row r="42" spans="1:19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37">
        <f t="shared" si="0"/>
        <v>0</v>
      </c>
      <c r="P42" s="10"/>
      <c r="Q42" s="38"/>
      <c r="R42" s="17"/>
    </row>
    <row r="43" spans="1:19" ht="12.4" customHeight="1" x14ac:dyDescent="0.2">
      <c r="A43" s="134"/>
      <c r="B43" s="6" t="s">
        <v>142</v>
      </c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37">
        <f t="shared" si="0"/>
        <v>0</v>
      </c>
      <c r="P43" s="10"/>
      <c r="Q43" s="38"/>
      <c r="R43" s="17"/>
    </row>
    <row r="44" spans="1:19" ht="12.4" customHeight="1" x14ac:dyDescent="0.2">
      <c r="A44" s="172"/>
      <c r="B44" s="6" t="s">
        <v>161</v>
      </c>
      <c r="C44" s="379"/>
      <c r="D44" s="379"/>
      <c r="E44" s="379"/>
      <c r="F44" s="379"/>
      <c r="G44" s="379"/>
      <c r="H44" s="379"/>
      <c r="I44" s="382"/>
      <c r="J44" s="379"/>
      <c r="K44" s="379"/>
      <c r="L44" s="379"/>
      <c r="M44" s="379"/>
      <c r="N44" s="379"/>
      <c r="O44" s="37">
        <f>SUM(C44:N44)</f>
        <v>0</v>
      </c>
      <c r="P44" s="10"/>
      <c r="Q44" s="38"/>
      <c r="R44" s="17"/>
    </row>
    <row r="45" spans="1:19" ht="12.4" customHeight="1" x14ac:dyDescent="0.2">
      <c r="A45" s="134"/>
      <c r="B45" s="6" t="s">
        <v>258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37">
        <f t="shared" si="0"/>
        <v>0</v>
      </c>
      <c r="P45" s="10"/>
      <c r="Q45" s="38"/>
      <c r="R45" s="17"/>
    </row>
    <row r="46" spans="1:19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0"/>
        <v>0</v>
      </c>
      <c r="P46" s="10"/>
      <c r="Q46" s="38"/>
      <c r="R46" s="17"/>
    </row>
    <row r="47" spans="1:19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">
        <f t="shared" si="0"/>
        <v>0</v>
      </c>
      <c r="P47" s="10"/>
      <c r="Q47" s="38"/>
      <c r="R47" s="17"/>
    </row>
    <row r="48" spans="1:19" ht="12.75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">
        <f t="shared" si="0"/>
        <v>0</v>
      </c>
      <c r="P48" s="10"/>
      <c r="Q48" s="38"/>
      <c r="R48" s="17"/>
    </row>
    <row r="49" spans="1:18" ht="12.4" customHeight="1" x14ac:dyDescent="0.2">
      <c r="A49" s="134"/>
      <c r="B49" s="6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">
        <f t="shared" si="0"/>
        <v>0</v>
      </c>
      <c r="P49" s="10"/>
      <c r="Q49" s="38"/>
      <c r="R49" s="17"/>
    </row>
    <row r="50" spans="1:18" ht="12.4" customHeight="1" x14ac:dyDescent="0.2">
      <c r="A50" s="134"/>
      <c r="B50" s="6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">
        <f t="shared" si="0"/>
        <v>0</v>
      </c>
      <c r="P50" s="10"/>
      <c r="Q50" s="38"/>
      <c r="R50" s="17"/>
    </row>
    <row r="51" spans="1:18" ht="12.4" customHeight="1" x14ac:dyDescent="0.2">
      <c r="A51" s="134"/>
      <c r="B51" s="6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10">
        <f t="shared" si="0"/>
        <v>0</v>
      </c>
      <c r="P51" s="10"/>
      <c r="Q51" s="38"/>
      <c r="R51" s="17"/>
    </row>
    <row r="52" spans="1:18" ht="12.4" customHeight="1" x14ac:dyDescent="0.2">
      <c r="A52" s="134"/>
      <c r="B52" s="6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">
        <f t="shared" si="0"/>
        <v>0</v>
      </c>
      <c r="P52" s="10"/>
      <c r="Q52" s="38"/>
      <c r="R52" s="17"/>
    </row>
    <row r="53" spans="1:18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">
        <f t="shared" si="0"/>
        <v>0</v>
      </c>
      <c r="P53" s="10"/>
      <c r="Q53" s="38"/>
      <c r="R53" s="17"/>
    </row>
    <row r="54" spans="1:18" ht="12.4" customHeight="1" x14ac:dyDescent="0.2">
      <c r="A54" s="134"/>
      <c r="B54" s="6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37">
        <f t="shared" si="0"/>
        <v>0</v>
      </c>
      <c r="P54" s="10"/>
      <c r="Q54" s="38"/>
      <c r="R54" s="17"/>
    </row>
    <row r="55" spans="1:18" ht="13.5" customHeight="1" x14ac:dyDescent="0.2">
      <c r="A55" s="576">
        <v>40</v>
      </c>
      <c r="B55" s="128" t="s">
        <v>263</v>
      </c>
      <c r="C55" s="8">
        <f>C56+C58</f>
        <v>0</v>
      </c>
      <c r="D55" s="8">
        <f t="shared" ref="D55:N55" si="6">D56+D58</f>
        <v>0</v>
      </c>
      <c r="E55" s="8">
        <f t="shared" si="6"/>
        <v>0</v>
      </c>
      <c r="F55" s="8">
        <f t="shared" si="6"/>
        <v>0</v>
      </c>
      <c r="G55" s="8">
        <f t="shared" si="6"/>
        <v>0</v>
      </c>
      <c r="H55" s="8">
        <f t="shared" si="6"/>
        <v>0</v>
      </c>
      <c r="I55" s="8">
        <f t="shared" si="6"/>
        <v>0</v>
      </c>
      <c r="J55" s="8">
        <f t="shared" si="6"/>
        <v>0</v>
      </c>
      <c r="K55" s="8">
        <f t="shared" si="6"/>
        <v>0</v>
      </c>
      <c r="L55" s="8">
        <f t="shared" si="6"/>
        <v>0</v>
      </c>
      <c r="M55" s="8">
        <f t="shared" si="6"/>
        <v>0</v>
      </c>
      <c r="N55" s="8">
        <f t="shared" si="6"/>
        <v>0</v>
      </c>
      <c r="O55" s="8">
        <f>SUM(O56:O58)</f>
        <v>0</v>
      </c>
      <c r="P55" s="30">
        <f>SUM(P56:P58)</f>
        <v>0</v>
      </c>
      <c r="Q55" s="42"/>
      <c r="R55" s="17"/>
    </row>
    <row r="56" spans="1:18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</row>
    <row r="57" spans="1:18" ht="12.4" customHeight="1" x14ac:dyDescent="0.2">
      <c r="A57" s="134"/>
      <c r="B57" s="6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</row>
    <row r="58" spans="1:18" ht="12.4" customHeight="1" x14ac:dyDescent="0.2">
      <c r="A58" s="133"/>
      <c r="B58" s="5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</row>
    <row r="59" spans="1:18" ht="14.25" customHeight="1" x14ac:dyDescent="0.2">
      <c r="A59" s="206">
        <v>47</v>
      </c>
      <c r="B59" s="145" t="s">
        <v>20</v>
      </c>
      <c r="C59" s="177">
        <f>SUM(C60:C61)</f>
        <v>0</v>
      </c>
      <c r="D59" s="177">
        <f t="shared" ref="D59:O59" si="7">SUM(D60:D61)</f>
        <v>0</v>
      </c>
      <c r="E59" s="177">
        <f t="shared" si="7"/>
        <v>0</v>
      </c>
      <c r="F59" s="177">
        <f t="shared" si="7"/>
        <v>0</v>
      </c>
      <c r="G59" s="177">
        <f t="shared" si="7"/>
        <v>0</v>
      </c>
      <c r="H59" s="177">
        <f t="shared" si="7"/>
        <v>0</v>
      </c>
      <c r="I59" s="177">
        <f t="shared" si="7"/>
        <v>0</v>
      </c>
      <c r="J59" s="177">
        <f t="shared" si="7"/>
        <v>0</v>
      </c>
      <c r="K59" s="177">
        <f t="shared" si="7"/>
        <v>0</v>
      </c>
      <c r="L59" s="177">
        <f t="shared" si="7"/>
        <v>0</v>
      </c>
      <c r="M59" s="177">
        <f t="shared" si="7"/>
        <v>0</v>
      </c>
      <c r="N59" s="177">
        <f t="shared" si="7"/>
        <v>0</v>
      </c>
      <c r="O59" s="255">
        <f t="shared" si="7"/>
        <v>0</v>
      </c>
      <c r="P59" s="40">
        <f>P60+P61</f>
        <v>0</v>
      </c>
      <c r="Q59" s="48"/>
      <c r="R59" s="17"/>
    </row>
    <row r="60" spans="1:18" ht="14.25" customHeight="1" x14ac:dyDescent="0.2">
      <c r="A60" s="135"/>
      <c r="B60" s="6" t="s">
        <v>218</v>
      </c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2"/>
      <c r="N60" s="382"/>
      <c r="O60" s="37">
        <f t="shared" si="0"/>
        <v>0</v>
      </c>
      <c r="P60" s="10"/>
      <c r="Q60" s="38"/>
      <c r="R60" s="17"/>
    </row>
    <row r="61" spans="1:18" ht="14.25" customHeight="1" x14ac:dyDescent="0.2">
      <c r="A61" s="133"/>
      <c r="B61" s="5" t="s">
        <v>237</v>
      </c>
      <c r="C61" s="382"/>
      <c r="D61" s="382"/>
      <c r="E61" s="382"/>
      <c r="F61" s="382"/>
      <c r="G61" s="382"/>
      <c r="H61" s="422"/>
      <c r="I61" s="382"/>
      <c r="J61" s="382"/>
      <c r="K61" s="382"/>
      <c r="L61" s="382"/>
      <c r="M61" s="382"/>
      <c r="N61" s="382"/>
      <c r="O61" s="37">
        <f t="shared" si="0"/>
        <v>0</v>
      </c>
      <c r="P61" s="40"/>
      <c r="Q61" s="49"/>
      <c r="R61" s="17"/>
    </row>
    <row r="62" spans="1:18" ht="14.25" customHeight="1" x14ac:dyDescent="0.2">
      <c r="A62" s="127">
        <v>49</v>
      </c>
      <c r="B62" s="128" t="s">
        <v>432</v>
      </c>
      <c r="C62" s="374"/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>SUM(C62:N62)</f>
        <v>0</v>
      </c>
      <c r="P62" s="5"/>
      <c r="Q62" s="49"/>
      <c r="R62" s="17"/>
    </row>
    <row r="63" spans="1:18" ht="14.25" customHeight="1" x14ac:dyDescent="0.2">
      <c r="A63" s="136">
        <v>92</v>
      </c>
      <c r="B63" s="128" t="s">
        <v>267</v>
      </c>
      <c r="C63" s="385">
        <v>393.53</v>
      </c>
      <c r="D63" s="385"/>
      <c r="E63" s="385"/>
      <c r="F63" s="385"/>
      <c r="G63" s="385"/>
      <c r="H63" s="374"/>
      <c r="I63" s="371"/>
      <c r="J63" s="385"/>
      <c r="K63" s="385"/>
      <c r="L63" s="385"/>
      <c r="M63" s="385"/>
      <c r="N63" s="385"/>
      <c r="O63" s="8">
        <f t="shared" si="0"/>
        <v>393.53</v>
      </c>
      <c r="P63" s="8"/>
      <c r="Q63" s="31" t="e">
        <f>O63/P63*100</f>
        <v>#DIV/0!</v>
      </c>
      <c r="R63" s="17"/>
    </row>
    <row r="64" spans="1:18" ht="14.25" customHeight="1" x14ac:dyDescent="0.2">
      <c r="A64" s="127">
        <v>93</v>
      </c>
      <c r="B64" s="128" t="s">
        <v>184</v>
      </c>
      <c r="C64" s="385"/>
      <c r="D64" s="385"/>
      <c r="E64" s="385"/>
      <c r="F64" s="385"/>
      <c r="G64" s="385"/>
      <c r="H64" s="385"/>
      <c r="I64" s="371"/>
      <c r="J64" s="385"/>
      <c r="K64" s="385"/>
      <c r="L64" s="385"/>
      <c r="M64" s="385"/>
      <c r="N64" s="385"/>
      <c r="O64" s="8">
        <f t="shared" si="0"/>
        <v>0</v>
      </c>
      <c r="P64" s="8"/>
      <c r="Q64" s="42"/>
      <c r="R64" s="17"/>
    </row>
    <row r="65" spans="1:19" ht="14.25" customHeight="1" thickBot="1" x14ac:dyDescent="0.25">
      <c r="A65" s="496">
        <v>20</v>
      </c>
      <c r="B65" s="137" t="s">
        <v>236</v>
      </c>
      <c r="C65" s="388"/>
      <c r="D65" s="388"/>
      <c r="E65" s="388"/>
      <c r="F65" s="388"/>
      <c r="G65" s="388"/>
      <c r="H65" s="388"/>
      <c r="I65" s="510"/>
      <c r="J65" s="388"/>
      <c r="K65" s="388"/>
      <c r="L65" s="388"/>
      <c r="M65" s="388"/>
      <c r="N65" s="388"/>
      <c r="O65" s="124">
        <f t="shared" si="0"/>
        <v>0</v>
      </c>
      <c r="P65" s="509"/>
      <c r="Q65" s="503"/>
      <c r="R65" s="17"/>
    </row>
    <row r="66" spans="1:19" ht="17.25" customHeight="1" thickBot="1" x14ac:dyDescent="0.25">
      <c r="A66" s="879" t="s">
        <v>162</v>
      </c>
      <c r="B66" s="880"/>
      <c r="C66" s="309">
        <f>C4+C5+C6+C11+C16+C19+C25+C55+C59+C62+C63+C64+C65</f>
        <v>34750.479999999996</v>
      </c>
      <c r="D66" s="309">
        <f t="shared" ref="D66:N66" si="8">D4+D5+D6+D11+D16+D19+D25+D55+D59+D62+D63+D64+D65</f>
        <v>34501.33</v>
      </c>
      <c r="E66" s="309">
        <f t="shared" si="8"/>
        <v>0</v>
      </c>
      <c r="F66" s="309">
        <f t="shared" si="8"/>
        <v>0</v>
      </c>
      <c r="G66" s="309">
        <f t="shared" si="8"/>
        <v>0</v>
      </c>
      <c r="H66" s="309">
        <f t="shared" si="8"/>
        <v>0</v>
      </c>
      <c r="I66" s="309">
        <f t="shared" si="8"/>
        <v>0</v>
      </c>
      <c r="J66" s="309">
        <f t="shared" si="8"/>
        <v>0</v>
      </c>
      <c r="K66" s="309">
        <f t="shared" si="8"/>
        <v>0</v>
      </c>
      <c r="L66" s="309">
        <f t="shared" si="8"/>
        <v>0</v>
      </c>
      <c r="M66" s="309">
        <f t="shared" si="8"/>
        <v>0</v>
      </c>
      <c r="N66" s="309">
        <f t="shared" si="8"/>
        <v>0</v>
      </c>
      <c r="O66" s="309">
        <f>O4+O5+O6+O11+O16+O19+O25+O55+O59+O62+O63+O64+O65</f>
        <v>69251.81</v>
      </c>
      <c r="P66" s="309">
        <f>P4+P5+P6+P11+P16+P19+P25+P55+P59+P62+P63+P64+P65</f>
        <v>0</v>
      </c>
      <c r="Q66" s="511" t="e">
        <f>O66/P66*100</f>
        <v>#DIV/0!</v>
      </c>
      <c r="R66" s="17"/>
    </row>
    <row r="67" spans="1:19" ht="17.25" hidden="1" customHeight="1" thickBot="1" x14ac:dyDescent="0.25">
      <c r="A67" s="138">
        <v>51</v>
      </c>
      <c r="B67" s="146" t="s">
        <v>152</v>
      </c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2">
        <f t="shared" si="0"/>
        <v>0</v>
      </c>
      <c r="P67" s="12"/>
      <c r="Q67" s="200"/>
      <c r="R67" s="17"/>
    </row>
    <row r="68" spans="1:19" ht="15" customHeight="1" thickBot="1" x14ac:dyDescent="0.25">
      <c r="A68" s="195">
        <v>52</v>
      </c>
      <c r="B68" s="139" t="s">
        <v>164</v>
      </c>
      <c r="C68" s="387"/>
      <c r="D68" s="387"/>
      <c r="E68" s="387"/>
      <c r="F68" s="387"/>
      <c r="G68" s="387"/>
      <c r="H68" s="387"/>
      <c r="I68" s="387"/>
      <c r="J68" s="387"/>
      <c r="K68" s="387"/>
      <c r="L68" s="387"/>
      <c r="M68" s="387"/>
      <c r="N68" s="387"/>
      <c r="O68" s="12">
        <f t="shared" si="0"/>
        <v>0</v>
      </c>
      <c r="P68" s="12"/>
      <c r="Q68" s="49"/>
      <c r="R68" s="17"/>
    </row>
    <row r="69" spans="1:19" ht="17.25" customHeight="1" thickBot="1" x14ac:dyDescent="0.25">
      <c r="A69" s="877" t="s">
        <v>163</v>
      </c>
      <c r="B69" s="878"/>
      <c r="C69" s="310">
        <f>SUM(C66:C68)</f>
        <v>34750.479999999996</v>
      </c>
      <c r="D69" s="310">
        <f t="shared" ref="D69:N69" si="9">SUM(D66:D68)</f>
        <v>34501.33</v>
      </c>
      <c r="E69" s="310">
        <f t="shared" si="9"/>
        <v>0</v>
      </c>
      <c r="F69" s="310">
        <f t="shared" si="9"/>
        <v>0</v>
      </c>
      <c r="G69" s="310">
        <f t="shared" si="9"/>
        <v>0</v>
      </c>
      <c r="H69" s="310">
        <f t="shared" si="9"/>
        <v>0</v>
      </c>
      <c r="I69" s="310">
        <f t="shared" si="9"/>
        <v>0</v>
      </c>
      <c r="J69" s="310">
        <f t="shared" si="9"/>
        <v>0</v>
      </c>
      <c r="K69" s="310">
        <f t="shared" si="9"/>
        <v>0</v>
      </c>
      <c r="L69" s="310">
        <f t="shared" si="9"/>
        <v>0</v>
      </c>
      <c r="M69" s="310">
        <f t="shared" si="9"/>
        <v>0</v>
      </c>
      <c r="N69" s="310">
        <f t="shared" si="9"/>
        <v>0</v>
      </c>
      <c r="O69" s="311">
        <f>SUM(O66:O68)</f>
        <v>69251.81</v>
      </c>
      <c r="P69" s="313">
        <f>SUM(P66:P68)</f>
        <v>0</v>
      </c>
      <c r="Q69" s="312" t="e">
        <f>O69/P69*100</f>
        <v>#DIV/0!</v>
      </c>
      <c r="R69" s="17"/>
    </row>
    <row r="70" spans="1:19" ht="14.65" customHeight="1" x14ac:dyDescent="0.2">
      <c r="A70" s="426"/>
      <c r="B70" s="306"/>
      <c r="C70" s="431"/>
      <c r="D70" s="396"/>
      <c r="E70" s="431"/>
      <c r="F70" s="396"/>
      <c r="G70" s="396"/>
      <c r="H70" s="395"/>
      <c r="I70" s="398"/>
      <c r="J70" s="398"/>
      <c r="K70" s="398"/>
      <c r="L70" s="398"/>
      <c r="M70" s="398"/>
      <c r="N70" s="28"/>
      <c r="O70" s="17"/>
      <c r="P70" s="274"/>
      <c r="Q70" s="17"/>
      <c r="R70" s="17"/>
    </row>
    <row r="71" spans="1:19" ht="12.75" customHeight="1" x14ac:dyDescent="0.2">
      <c r="A71" s="684" t="s">
        <v>286</v>
      </c>
      <c r="B71" s="883" t="s">
        <v>443</v>
      </c>
      <c r="C71" s="883"/>
      <c r="D71" s="883"/>
      <c r="E71" s="883"/>
      <c r="F71" s="883"/>
      <c r="G71" s="883"/>
      <c r="H71" s="396"/>
      <c r="I71" s="396"/>
      <c r="J71" s="396"/>
      <c r="K71" s="396"/>
      <c r="L71" s="396"/>
      <c r="M71" s="396"/>
      <c r="N71" s="54"/>
      <c r="O71" s="54"/>
      <c r="P71" s="54"/>
      <c r="Q71" s="54"/>
      <c r="R71" s="54"/>
      <c r="S71" s="54"/>
    </row>
    <row r="72" spans="1:19" ht="12.75" customHeight="1" x14ac:dyDescent="0.2">
      <c r="A72" s="680"/>
      <c r="B72" s="715"/>
      <c r="C72" s="396"/>
      <c r="D72" s="396"/>
      <c r="E72" s="396"/>
      <c r="F72" s="396"/>
      <c r="G72" s="396"/>
      <c r="H72" s="398"/>
      <c r="I72" s="398"/>
      <c r="J72" s="395"/>
      <c r="K72" s="398"/>
      <c r="L72" s="398"/>
      <c r="M72" s="398"/>
      <c r="N72" s="28"/>
      <c r="O72" s="28"/>
      <c r="P72" s="28"/>
      <c r="Q72" s="28"/>
      <c r="R72" s="17"/>
    </row>
    <row r="73" spans="1:19" ht="12.75" customHeight="1" x14ac:dyDescent="0.2">
      <c r="A73" s="680"/>
      <c r="B73" s="713"/>
      <c r="C73" s="396"/>
      <c r="D73" s="396"/>
      <c r="E73" s="396"/>
      <c r="F73" s="396"/>
      <c r="G73" s="396"/>
      <c r="H73" s="398"/>
      <c r="I73" s="398"/>
      <c r="J73" s="395"/>
      <c r="K73" s="398"/>
      <c r="L73" s="398"/>
      <c r="M73" s="398"/>
      <c r="N73" s="28"/>
      <c r="O73" s="28"/>
      <c r="P73" s="28"/>
      <c r="Q73" s="28"/>
      <c r="R73" s="17"/>
    </row>
    <row r="74" spans="1:19" ht="12.75" customHeight="1" x14ac:dyDescent="0.2">
      <c r="A74" s="680"/>
      <c r="B74" s="713"/>
      <c r="C74" s="396"/>
      <c r="D74" s="396"/>
      <c r="E74" s="396"/>
      <c r="F74" s="396"/>
      <c r="G74" s="396"/>
      <c r="H74" s="398"/>
      <c r="I74" s="398"/>
      <c r="J74" s="395"/>
      <c r="K74" s="398"/>
      <c r="L74" s="398"/>
      <c r="M74" s="398"/>
      <c r="N74" s="28"/>
      <c r="O74" s="28"/>
      <c r="P74" s="28"/>
      <c r="Q74" s="28"/>
      <c r="R74" s="17"/>
    </row>
    <row r="75" spans="1:19" ht="12.75" customHeight="1" x14ac:dyDescent="0.2">
      <c r="A75" s="680"/>
      <c r="B75" s="713"/>
      <c r="C75" s="396"/>
      <c r="D75" s="396"/>
      <c r="E75" s="396"/>
      <c r="F75" s="396"/>
      <c r="G75" s="396"/>
      <c r="H75" s="398"/>
      <c r="I75" s="398"/>
      <c r="J75" s="395"/>
      <c r="K75" s="398"/>
      <c r="L75" s="398"/>
      <c r="M75" s="398"/>
      <c r="N75" s="28"/>
      <c r="O75" s="28"/>
      <c r="P75" s="28"/>
      <c r="Q75" s="28"/>
      <c r="R75" s="17"/>
    </row>
    <row r="76" spans="1:19" ht="12.75" customHeight="1" x14ac:dyDescent="0.2">
      <c r="A76" s="680"/>
      <c r="B76" s="713"/>
      <c r="C76" s="396"/>
      <c r="D76" s="396"/>
      <c r="E76" s="396"/>
      <c r="F76" s="396"/>
      <c r="G76" s="396"/>
      <c r="H76" s="398"/>
      <c r="I76" s="398"/>
      <c r="J76" s="395"/>
      <c r="K76" s="398"/>
      <c r="L76" s="398"/>
      <c r="M76" s="398"/>
      <c r="N76" s="28"/>
      <c r="O76" s="28"/>
      <c r="P76" s="28"/>
      <c r="Q76" s="28"/>
      <c r="R76" s="17"/>
    </row>
    <row r="77" spans="1:19" ht="12.75" customHeight="1" x14ac:dyDescent="0.2">
      <c r="A77" s="680"/>
      <c r="B77" s="713"/>
      <c r="C77" s="396"/>
      <c r="D77" s="396"/>
      <c r="E77" s="396"/>
      <c r="F77" s="396"/>
      <c r="G77" s="396"/>
      <c r="H77" s="398"/>
      <c r="I77" s="398"/>
      <c r="J77" s="395"/>
      <c r="K77" s="398"/>
      <c r="L77" s="398"/>
      <c r="M77" s="398"/>
      <c r="N77" s="28"/>
      <c r="O77" s="28"/>
      <c r="P77" s="28"/>
      <c r="Q77" s="28"/>
      <c r="R77" s="17"/>
    </row>
    <row r="78" spans="1:19" ht="12.75" customHeight="1" x14ac:dyDescent="0.2">
      <c r="A78" s="680"/>
      <c r="B78" s="713"/>
      <c r="C78" s="396"/>
      <c r="D78" s="396"/>
      <c r="E78" s="396"/>
      <c r="F78" s="396"/>
      <c r="G78" s="396"/>
      <c r="H78" s="398"/>
      <c r="I78" s="398"/>
      <c r="J78" s="395"/>
      <c r="K78" s="398"/>
      <c r="L78" s="398"/>
      <c r="M78" s="398"/>
      <c r="N78" s="28"/>
      <c r="O78" s="28"/>
      <c r="P78" s="28"/>
      <c r="Q78" s="28"/>
      <c r="R78" s="17"/>
    </row>
    <row r="79" spans="1:19" ht="12.75" customHeight="1" x14ac:dyDescent="0.2">
      <c r="A79" s="680"/>
      <c r="B79" s="713"/>
      <c r="C79" s="396"/>
      <c r="D79" s="396"/>
      <c r="E79" s="396"/>
      <c r="F79" s="396"/>
      <c r="G79" s="396"/>
      <c r="H79" s="398"/>
      <c r="I79" s="398"/>
      <c r="J79" s="395"/>
      <c r="K79" s="398"/>
      <c r="L79" s="398"/>
      <c r="M79" s="398"/>
      <c r="N79" s="28"/>
      <c r="O79" s="28"/>
      <c r="P79" s="28"/>
      <c r="Q79" s="28"/>
      <c r="R79" s="17"/>
    </row>
    <row r="80" spans="1:19" ht="12.75" customHeight="1" x14ac:dyDescent="0.2">
      <c r="A80" s="875"/>
      <c r="B80" s="715"/>
      <c r="C80" s="396"/>
      <c r="D80" s="396"/>
      <c r="E80" s="396"/>
      <c r="F80" s="396"/>
      <c r="G80" s="396"/>
      <c r="H80" s="395"/>
      <c r="I80" s="395"/>
      <c r="J80" s="395"/>
      <c r="K80" s="395"/>
      <c r="L80" s="395"/>
      <c r="M80" s="395"/>
      <c r="N80" s="28"/>
      <c r="O80" s="28"/>
      <c r="P80" s="28"/>
      <c r="Q80" s="28"/>
      <c r="R80" s="17"/>
    </row>
    <row r="81" spans="1:18" ht="12.75" customHeight="1" x14ac:dyDescent="0.2">
      <c r="A81" s="875"/>
      <c r="B81" s="715"/>
      <c r="C81" s="396"/>
      <c r="D81" s="396"/>
      <c r="E81" s="396"/>
      <c r="F81" s="396"/>
      <c r="G81" s="396"/>
      <c r="H81" s="395"/>
      <c r="I81" s="395"/>
      <c r="J81" s="395"/>
      <c r="K81" s="395"/>
      <c r="L81" s="395"/>
      <c r="M81" s="395"/>
      <c r="N81" s="28"/>
      <c r="O81" s="28"/>
      <c r="P81" s="28"/>
      <c r="Q81" s="28"/>
      <c r="R81" s="17"/>
    </row>
    <row r="82" spans="1:18" ht="12" x14ac:dyDescent="0.2">
      <c r="A82" s="875"/>
      <c r="B82" s="713"/>
      <c r="C82" s="396"/>
      <c r="D82" s="396"/>
      <c r="E82" s="396"/>
      <c r="F82" s="396"/>
      <c r="G82" s="396"/>
      <c r="H82" s="395"/>
      <c r="I82" s="395"/>
      <c r="J82" s="395"/>
      <c r="K82" s="395"/>
      <c r="L82" s="395"/>
      <c r="M82" s="395"/>
      <c r="N82" s="28"/>
      <c r="O82" s="28"/>
      <c r="P82" s="28"/>
      <c r="Q82" s="28"/>
      <c r="R82" s="17"/>
    </row>
    <row r="83" spans="1:18" ht="12" x14ac:dyDescent="0.2">
      <c r="A83" s="875"/>
      <c r="B83" s="713"/>
      <c r="C83" s="416"/>
      <c r="D83" s="416"/>
      <c r="E83" s="416"/>
      <c r="F83" s="416"/>
      <c r="G83" s="416"/>
      <c r="H83" s="395"/>
      <c r="I83" s="395"/>
      <c r="J83" s="395"/>
      <c r="K83" s="395"/>
      <c r="L83" s="395"/>
      <c r="M83" s="395"/>
      <c r="N83" s="28"/>
      <c r="O83" s="28"/>
      <c r="P83" s="28"/>
      <c r="Q83" s="28"/>
      <c r="R83" s="17"/>
    </row>
    <row r="84" spans="1:18" ht="12" x14ac:dyDescent="0.2">
      <c r="A84" s="407"/>
      <c r="B84" s="713"/>
      <c r="C84" s="416"/>
      <c r="D84" s="416"/>
      <c r="E84" s="416"/>
      <c r="F84" s="416"/>
      <c r="G84" s="416"/>
      <c r="H84" s="395"/>
      <c r="I84" s="395"/>
      <c r="J84" s="395"/>
      <c r="K84" s="395"/>
      <c r="L84" s="395"/>
      <c r="M84" s="395"/>
      <c r="N84" s="28"/>
      <c r="O84" s="28"/>
      <c r="P84" s="28"/>
      <c r="Q84" s="28"/>
      <c r="R84" s="17"/>
    </row>
    <row r="85" spans="1:18" ht="12" x14ac:dyDescent="0.2">
      <c r="A85" s="407"/>
      <c r="B85" s="713"/>
      <c r="C85" s="416"/>
      <c r="D85" s="416"/>
      <c r="E85" s="416"/>
      <c r="F85" s="416"/>
      <c r="G85" s="416"/>
      <c r="H85" s="395"/>
      <c r="I85" s="395"/>
      <c r="J85" s="395"/>
      <c r="K85" s="395"/>
      <c r="L85" s="395"/>
      <c r="M85" s="395"/>
      <c r="N85" s="28"/>
      <c r="O85" s="28"/>
      <c r="P85" s="28"/>
      <c r="Q85" s="28"/>
      <c r="R85" s="17"/>
    </row>
    <row r="86" spans="1:18" ht="12" x14ac:dyDescent="0.2">
      <c r="A86" s="407"/>
      <c r="B86" s="713"/>
      <c r="C86" s="416"/>
      <c r="D86" s="416"/>
      <c r="E86" s="416"/>
      <c r="F86" s="416"/>
      <c r="G86" s="416"/>
      <c r="H86" s="395"/>
      <c r="I86" s="395"/>
      <c r="J86" s="395"/>
      <c r="K86" s="395"/>
      <c r="L86" s="395"/>
      <c r="M86" s="395"/>
      <c r="N86" s="28"/>
      <c r="O86" s="28"/>
      <c r="P86" s="28"/>
      <c r="Q86" s="28"/>
      <c r="R86" s="17"/>
    </row>
    <row r="87" spans="1:18" ht="12" x14ac:dyDescent="0.2">
      <c r="A87" s="18"/>
      <c r="B87" s="713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</row>
    <row r="88" spans="1:18" ht="12" x14ac:dyDescent="0.2">
      <c r="A88" s="18"/>
      <c r="B88" s="713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ht="12" x14ac:dyDescent="0.2">
      <c r="A89" s="875"/>
      <c r="B89" s="713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1:18" ht="12" x14ac:dyDescent="0.2">
      <c r="A90" s="875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ht="12" x14ac:dyDescent="0.2">
      <c r="A91" s="875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ht="12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ht="12" x14ac:dyDescent="0.2">
      <c r="A652" s="18"/>
      <c r="B652" s="17"/>
      <c r="C652" s="27"/>
      <c r="D652" s="27"/>
      <c r="E652" s="27"/>
      <c r="F652" s="27"/>
      <c r="G652" s="2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ht="12" x14ac:dyDescent="0.2">
      <c r="A653" s="18"/>
      <c r="B653" s="17"/>
      <c r="C653" s="27"/>
      <c r="D653" s="27"/>
      <c r="E653" s="27"/>
      <c r="F653" s="27"/>
      <c r="G653" s="2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ht="12" x14ac:dyDescent="0.2">
      <c r="A654" s="18"/>
      <c r="B654" s="17"/>
      <c r="C654" s="27"/>
      <c r="D654" s="27"/>
      <c r="E654" s="27"/>
      <c r="F654" s="27"/>
      <c r="G654" s="2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ht="12" x14ac:dyDescent="0.2">
      <c r="A655" s="18"/>
      <c r="B655" s="17"/>
      <c r="C655" s="27"/>
      <c r="D655" s="27"/>
      <c r="E655" s="27"/>
      <c r="F655" s="27"/>
      <c r="G655" s="2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</row>
    <row r="656" spans="1:18" ht="12" x14ac:dyDescent="0.2">
      <c r="A656" s="18"/>
      <c r="B656" s="17"/>
      <c r="C656" s="27"/>
      <c r="D656" s="27"/>
      <c r="E656" s="27"/>
      <c r="F656" s="27"/>
      <c r="G656" s="2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</row>
  </sheetData>
  <mergeCells count="7">
    <mergeCell ref="A89:A91"/>
    <mergeCell ref="A80:A83"/>
    <mergeCell ref="A2:P2"/>
    <mergeCell ref="A69:B69"/>
    <mergeCell ref="A66:B66"/>
    <mergeCell ref="A3:B3"/>
    <mergeCell ref="B71:G71"/>
  </mergeCells>
  <phoneticPr fontId="0" type="noConversion"/>
  <conditionalFormatting sqref="P56:P58">
    <cfRule type="cellIs" dxfId="16" priority="1" stopIfTrue="1" operator="greaterThan">
      <formula>100</formula>
    </cfRule>
  </conditionalFormatting>
  <printOptions horizontalCentered="1"/>
  <pageMargins left="0.19685039370078741" right="0.19685039370078741" top="0.59055118110236227" bottom="0.31496062992125984" header="0.31496062992125984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654"/>
  <sheetViews>
    <sheetView topLeftCell="A35" zoomScaleNormal="100" workbookViewId="0">
      <pane xSplit="2" topLeftCell="J1" activePane="topRight" state="frozen"/>
      <selection activeCell="B49" sqref="B49"/>
      <selection pane="topRight" activeCell="D19" sqref="D19"/>
    </sheetView>
  </sheetViews>
  <sheetFormatPr defaultColWidth="9.28515625" defaultRowHeight="11.25" x14ac:dyDescent="0.2"/>
  <cols>
    <col min="1" max="1" width="5.42578125" style="14" customWidth="1"/>
    <col min="2" max="2" width="28" style="1" customWidth="1"/>
    <col min="3" max="3" width="10.28515625" style="3" customWidth="1"/>
    <col min="4" max="4" width="9.7109375" style="3" customWidth="1"/>
    <col min="5" max="6" width="10" style="3" bestFit="1" customWidth="1"/>
    <col min="7" max="7" width="10.28515625" style="3" customWidth="1"/>
    <col min="8" max="8" width="11" style="1" bestFit="1" customWidth="1"/>
    <col min="9" max="9" width="10.42578125" style="1" customWidth="1"/>
    <col min="10" max="14" width="11.42578125" style="1" customWidth="1"/>
    <col min="15" max="15" width="12.42578125" style="1" customWidth="1"/>
    <col min="16" max="16" width="12.28515625" style="1" customWidth="1"/>
    <col min="17" max="17" width="7.42578125" style="1" customWidth="1"/>
    <col min="18" max="18" width="8.28515625" style="1" customWidth="1"/>
    <col min="19" max="19" width="10" style="1" bestFit="1" customWidth="1"/>
    <col min="20" max="20" width="11.28515625" style="1" bestFit="1" customWidth="1"/>
    <col min="21" max="16384" width="9.28515625" style="1"/>
  </cols>
  <sheetData>
    <row r="1" spans="1:27" ht="15" x14ac:dyDescent="0.25">
      <c r="A1" s="61" t="s">
        <v>418</v>
      </c>
    </row>
    <row r="2" spans="1:27" ht="18" x14ac:dyDescent="0.25">
      <c r="A2" s="876" t="s">
        <v>81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203"/>
    </row>
    <row r="3" spans="1:27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117" t="s">
        <v>16</v>
      </c>
      <c r="G3" s="117" t="s">
        <v>17</v>
      </c>
      <c r="H3" s="168" t="s">
        <v>3</v>
      </c>
      <c r="I3" s="83" t="s">
        <v>4</v>
      </c>
      <c r="J3" s="123" t="s">
        <v>5</v>
      </c>
      <c r="K3" s="116" t="s">
        <v>6</v>
      </c>
      <c r="L3" s="116" t="s">
        <v>7</v>
      </c>
      <c r="M3" s="116" t="s">
        <v>8</v>
      </c>
      <c r="N3" s="118" t="s">
        <v>9</v>
      </c>
      <c r="O3" s="119" t="s">
        <v>28</v>
      </c>
      <c r="P3" s="57" t="s">
        <v>157</v>
      </c>
      <c r="Q3" s="122" t="s">
        <v>76</v>
      </c>
      <c r="R3" s="112"/>
      <c r="S3" s="112"/>
      <c r="T3" s="112"/>
      <c r="U3" s="112"/>
      <c r="V3" s="112"/>
      <c r="W3" s="112"/>
      <c r="X3" s="112"/>
      <c r="Y3" s="112"/>
      <c r="Z3" s="112"/>
      <c r="AA3" s="112"/>
    </row>
    <row r="4" spans="1:27" ht="14.25" customHeight="1" x14ac:dyDescent="0.2">
      <c r="A4" s="127">
        <v>14</v>
      </c>
      <c r="B4" s="128" t="s">
        <v>10</v>
      </c>
      <c r="C4" s="385"/>
      <c r="D4" s="374"/>
      <c r="E4" s="385"/>
      <c r="F4" s="385"/>
      <c r="G4" s="567"/>
      <c r="H4" s="385"/>
      <c r="I4" s="373"/>
      <c r="J4" s="385"/>
      <c r="K4" s="385"/>
      <c r="L4" s="385"/>
      <c r="M4" s="385"/>
      <c r="N4" s="385"/>
      <c r="O4" s="30">
        <f t="shared" ref="O4:O68" si="0">SUM(C4:N4)</f>
        <v>0</v>
      </c>
      <c r="P4" s="8"/>
      <c r="Q4" s="31" t="e">
        <f>O4/P4*100</f>
        <v>#DIV/0!</v>
      </c>
      <c r="R4" s="28"/>
    </row>
    <row r="5" spans="1:27" ht="14.25" customHeight="1" x14ac:dyDescent="0.2">
      <c r="A5" s="468">
        <v>18</v>
      </c>
      <c r="B5" s="128" t="s">
        <v>153</v>
      </c>
      <c r="C5" s="385"/>
      <c r="D5" s="374"/>
      <c r="E5" s="385"/>
      <c r="F5" s="385"/>
      <c r="G5" s="385"/>
      <c r="H5" s="383"/>
      <c r="I5" s="385"/>
      <c r="J5" s="385"/>
      <c r="K5" s="385"/>
      <c r="L5" s="385"/>
      <c r="M5" s="385"/>
      <c r="N5" s="385"/>
      <c r="O5" s="8">
        <f>SUM(C5:N5)</f>
        <v>0</v>
      </c>
      <c r="P5" s="8"/>
      <c r="Q5" s="31" t="e">
        <f>O5/P5*100</f>
        <v>#DIV/0!</v>
      </c>
      <c r="R5" s="28"/>
    </row>
    <row r="6" spans="1:27" ht="14.25" customHeight="1" x14ac:dyDescent="0.2">
      <c r="A6" s="127">
        <v>30</v>
      </c>
      <c r="B6" s="128" t="s">
        <v>23</v>
      </c>
      <c r="C6" s="7">
        <f>SUM(C7:C10)</f>
        <v>0</v>
      </c>
      <c r="D6" s="24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8">
        <f>SUM(P7:P10)</f>
        <v>0</v>
      </c>
      <c r="Q6" s="31"/>
      <c r="R6" s="17"/>
    </row>
    <row r="7" spans="1:27" ht="12.4" customHeight="1" x14ac:dyDescent="0.2">
      <c r="A7" s="129"/>
      <c r="B7" s="115" t="s">
        <v>24</v>
      </c>
      <c r="C7" s="372"/>
      <c r="D7" s="389"/>
      <c r="E7" s="372"/>
      <c r="F7" s="372"/>
      <c r="G7" s="372"/>
      <c r="H7" s="372"/>
      <c r="I7" s="377"/>
      <c r="J7" s="372"/>
      <c r="K7" s="372"/>
      <c r="L7" s="377"/>
      <c r="M7" s="377"/>
      <c r="N7" s="377"/>
      <c r="O7" s="9">
        <f t="shared" si="0"/>
        <v>0</v>
      </c>
      <c r="P7" s="10"/>
      <c r="Q7" s="38"/>
      <c r="R7" s="28"/>
    </row>
    <row r="8" spans="1:27" ht="12.4" customHeight="1" x14ac:dyDescent="0.2">
      <c r="A8" s="130"/>
      <c r="B8" s="6" t="s">
        <v>41</v>
      </c>
      <c r="C8" s="377"/>
      <c r="D8" s="386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>SUM(C8:N8)</f>
        <v>0</v>
      </c>
      <c r="P8" s="10"/>
      <c r="Q8" s="38"/>
      <c r="R8" s="17"/>
    </row>
    <row r="9" spans="1:27" ht="12.4" customHeight="1" x14ac:dyDescent="0.2">
      <c r="A9" s="130"/>
      <c r="B9" s="6" t="s">
        <v>140</v>
      </c>
      <c r="C9" s="377"/>
      <c r="D9" s="386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10">
        <f>SUM(C9:N9)</f>
        <v>0</v>
      </c>
      <c r="P9" s="10"/>
      <c r="Q9" s="38"/>
      <c r="R9" s="17"/>
    </row>
    <row r="10" spans="1:27" ht="12.4" customHeight="1" x14ac:dyDescent="0.2">
      <c r="A10" s="131"/>
      <c r="B10" s="5" t="s">
        <v>305</v>
      </c>
      <c r="C10" s="378"/>
      <c r="D10" s="422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9">
        <f t="shared" si="0"/>
        <v>0</v>
      </c>
      <c r="P10" s="10"/>
      <c r="Q10" s="38"/>
      <c r="R10" s="17"/>
    </row>
    <row r="11" spans="1:27" ht="14.25" customHeight="1" x14ac:dyDescent="0.2">
      <c r="A11" s="127">
        <v>33</v>
      </c>
      <c r="B11" s="128" t="s">
        <v>18</v>
      </c>
      <c r="C11" s="7">
        <f t="shared" ref="C11:O11" si="2">SUM(C12:C15)</f>
        <v>0</v>
      </c>
      <c r="D11" s="24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0</v>
      </c>
      <c r="P11" s="7">
        <f>SUM(P12:P15)</f>
        <v>0</v>
      </c>
      <c r="Q11" s="31" t="e">
        <f>O11/P11*100</f>
        <v>#DIV/0!</v>
      </c>
      <c r="R11" s="17"/>
    </row>
    <row r="12" spans="1:27" ht="14.25" customHeight="1" x14ac:dyDescent="0.2">
      <c r="A12" s="132"/>
      <c r="B12" s="115" t="s">
        <v>112</v>
      </c>
      <c r="C12" s="370"/>
      <c r="D12" s="381"/>
      <c r="E12" s="370"/>
      <c r="F12" s="381"/>
      <c r="G12" s="381"/>
      <c r="H12" s="370"/>
      <c r="I12" s="370"/>
      <c r="J12" s="370"/>
      <c r="K12" s="370"/>
      <c r="L12" s="370"/>
      <c r="M12" s="380"/>
      <c r="N12" s="370"/>
      <c r="O12" s="9">
        <f t="shared" si="0"/>
        <v>0</v>
      </c>
      <c r="P12" s="9"/>
      <c r="Q12" s="17"/>
      <c r="R12" s="17"/>
    </row>
    <row r="13" spans="1:27" ht="14.25" customHeight="1" x14ac:dyDescent="0.2">
      <c r="A13" s="134"/>
      <c r="B13" s="6" t="s">
        <v>288</v>
      </c>
      <c r="C13" s="379"/>
      <c r="D13" s="379"/>
      <c r="E13" s="379"/>
      <c r="F13" s="382"/>
      <c r="G13" s="382"/>
      <c r="H13" s="379"/>
      <c r="I13" s="379"/>
      <c r="J13" s="379"/>
      <c r="K13" s="379"/>
      <c r="L13" s="379"/>
      <c r="M13" s="380"/>
      <c r="N13" s="379"/>
      <c r="O13" s="10">
        <f t="shared" si="0"/>
        <v>0</v>
      </c>
      <c r="P13" s="10"/>
      <c r="Q13" s="17"/>
      <c r="R13" s="17"/>
    </row>
    <row r="14" spans="1:27" ht="14.25" customHeight="1" x14ac:dyDescent="0.2">
      <c r="A14" s="134"/>
      <c r="B14" s="6" t="s">
        <v>270</v>
      </c>
      <c r="C14" s="379"/>
      <c r="D14" s="379"/>
      <c r="E14" s="379"/>
      <c r="F14" s="382"/>
      <c r="G14" s="382"/>
      <c r="H14" s="379"/>
      <c r="I14" s="379"/>
      <c r="J14" s="379"/>
      <c r="K14" s="379"/>
      <c r="L14" s="379"/>
      <c r="M14" s="380"/>
      <c r="N14" s="379"/>
      <c r="O14" s="10">
        <f t="shared" si="0"/>
        <v>0</v>
      </c>
      <c r="P14" s="10"/>
      <c r="Q14" s="17"/>
      <c r="R14" s="17"/>
    </row>
    <row r="15" spans="1:27" ht="14.25" customHeight="1" x14ac:dyDescent="0.2">
      <c r="A15" s="206"/>
      <c r="B15" s="5" t="s">
        <v>155</v>
      </c>
      <c r="C15" s="383"/>
      <c r="D15" s="383"/>
      <c r="E15" s="383"/>
      <c r="F15" s="376"/>
      <c r="G15" s="376"/>
      <c r="H15" s="383"/>
      <c r="I15" s="383"/>
      <c r="J15" s="383"/>
      <c r="K15" s="383"/>
      <c r="L15" s="383"/>
      <c r="M15" s="384"/>
      <c r="N15" s="383"/>
      <c r="O15" s="40">
        <f t="shared" si="0"/>
        <v>0</v>
      </c>
      <c r="P15" s="40"/>
      <c r="Q15" s="49"/>
      <c r="R15" s="17"/>
    </row>
    <row r="16" spans="1:27" ht="14.25" customHeight="1" x14ac:dyDescent="0.2">
      <c r="A16" s="136">
        <v>34</v>
      </c>
      <c r="B16" s="128" t="s">
        <v>211</v>
      </c>
      <c r="C16" s="378">
        <f>C17+C18</f>
        <v>26434.400000000001</v>
      </c>
      <c r="D16" s="378">
        <f t="shared" ref="D16:N16" si="3">D17+D18</f>
        <v>32301.84</v>
      </c>
      <c r="E16" s="378">
        <f t="shared" si="3"/>
        <v>0</v>
      </c>
      <c r="F16" s="378">
        <f t="shared" si="3"/>
        <v>0</v>
      </c>
      <c r="G16" s="378">
        <f t="shared" si="3"/>
        <v>0</v>
      </c>
      <c r="H16" s="378">
        <f t="shared" si="3"/>
        <v>0</v>
      </c>
      <c r="I16" s="378">
        <f t="shared" si="3"/>
        <v>0</v>
      </c>
      <c r="J16" s="378">
        <f t="shared" si="3"/>
        <v>0</v>
      </c>
      <c r="K16" s="378">
        <f t="shared" si="3"/>
        <v>0</v>
      </c>
      <c r="L16" s="378">
        <f t="shared" si="3"/>
        <v>0</v>
      </c>
      <c r="M16" s="378">
        <f t="shared" si="3"/>
        <v>0</v>
      </c>
      <c r="N16" s="378">
        <f t="shared" si="3"/>
        <v>0</v>
      </c>
      <c r="O16" s="371">
        <f>O17+O18</f>
        <v>58736.240000000005</v>
      </c>
      <c r="P16" s="371">
        <f>P17+P18</f>
        <v>0</v>
      </c>
      <c r="Q16" s="49" t="e">
        <f>O16/P16*100</f>
        <v>#DIV/0!</v>
      </c>
      <c r="R16" s="17"/>
    </row>
    <row r="17" spans="1:19" ht="12.75" customHeight="1" x14ac:dyDescent="0.2">
      <c r="A17" s="697"/>
      <c r="B17" s="216" t="s">
        <v>289</v>
      </c>
      <c r="C17" s="379"/>
      <c r="D17" s="379"/>
      <c r="E17" s="379"/>
      <c r="F17" s="379"/>
      <c r="G17" s="379"/>
      <c r="H17" s="379"/>
      <c r="I17" s="379"/>
      <c r="J17" s="379"/>
      <c r="K17" s="379"/>
      <c r="L17" s="379"/>
      <c r="M17" s="379"/>
      <c r="N17" s="402"/>
      <c r="O17" s="10">
        <f t="shared" si="0"/>
        <v>0</v>
      </c>
      <c r="P17" s="25"/>
      <c r="Q17" s="38"/>
      <c r="R17" s="17"/>
    </row>
    <row r="18" spans="1:19" ht="12.75" customHeight="1" x14ac:dyDescent="0.2">
      <c r="A18" s="697"/>
      <c r="B18" s="216" t="s">
        <v>417</v>
      </c>
      <c r="C18" s="382">
        <v>26434.400000000001</v>
      </c>
      <c r="D18" s="382">
        <v>32301.84</v>
      </c>
      <c r="E18" s="382"/>
      <c r="F18" s="382"/>
      <c r="G18" s="382"/>
      <c r="H18" s="379"/>
      <c r="I18" s="379"/>
      <c r="J18" s="382"/>
      <c r="K18" s="382"/>
      <c r="L18" s="379"/>
      <c r="M18" s="382"/>
      <c r="N18" s="382"/>
      <c r="O18" s="40">
        <f t="shared" si="0"/>
        <v>58736.240000000005</v>
      </c>
      <c r="P18" s="25"/>
      <c r="Q18" s="38"/>
      <c r="R18" s="17"/>
    </row>
    <row r="19" spans="1:19" ht="14.25" customHeight="1" x14ac:dyDescent="0.2">
      <c r="A19" s="127">
        <v>36</v>
      </c>
      <c r="B19" s="128" t="s">
        <v>21</v>
      </c>
      <c r="C19" s="8">
        <f t="shared" ref="C19:O19" si="4">SUM(C20:C24)</f>
        <v>787.98</v>
      </c>
      <c r="D19" s="8">
        <f t="shared" si="4"/>
        <v>787.98</v>
      </c>
      <c r="E19" s="8">
        <f t="shared" si="4"/>
        <v>0</v>
      </c>
      <c r="F19" s="8">
        <f t="shared" si="4"/>
        <v>0</v>
      </c>
      <c r="G19" s="8">
        <f t="shared" si="4"/>
        <v>0</v>
      </c>
      <c r="H19" s="8">
        <f t="shared" si="4"/>
        <v>0</v>
      </c>
      <c r="I19" s="8">
        <f t="shared" si="4"/>
        <v>0</v>
      </c>
      <c r="J19" s="8">
        <f t="shared" si="4"/>
        <v>0</v>
      </c>
      <c r="K19" s="8">
        <f t="shared" si="4"/>
        <v>0</v>
      </c>
      <c r="L19" s="8">
        <f t="shared" si="4"/>
        <v>0</v>
      </c>
      <c r="M19" s="8">
        <f t="shared" si="4"/>
        <v>0</v>
      </c>
      <c r="N19" s="8">
        <f t="shared" si="4"/>
        <v>0</v>
      </c>
      <c r="O19" s="39">
        <f t="shared" si="4"/>
        <v>1575.96</v>
      </c>
      <c r="P19" s="23">
        <f>SUM(P20:P24)</f>
        <v>0</v>
      </c>
      <c r="Q19" s="31" t="e">
        <f>O19/P19*100</f>
        <v>#DIV/0!</v>
      </c>
      <c r="R19" s="17"/>
      <c r="S19" s="13"/>
    </row>
    <row r="20" spans="1:19" ht="12.75" customHeight="1" x14ac:dyDescent="0.2">
      <c r="A20" s="134"/>
      <c r="B20" s="216" t="s">
        <v>151</v>
      </c>
      <c r="C20" s="530">
        <v>787.98</v>
      </c>
      <c r="D20" s="382">
        <v>787.98</v>
      </c>
      <c r="E20" s="382"/>
      <c r="F20" s="382"/>
      <c r="G20" s="382"/>
      <c r="H20" s="379"/>
      <c r="I20" s="379"/>
      <c r="J20" s="379"/>
      <c r="K20" s="379"/>
      <c r="L20" s="379"/>
      <c r="M20" s="379"/>
      <c r="N20" s="379"/>
      <c r="O20" s="32">
        <f t="shared" si="0"/>
        <v>1575.96</v>
      </c>
      <c r="P20" s="10"/>
      <c r="Q20" s="38"/>
      <c r="R20" s="17"/>
      <c r="S20" s="13"/>
    </row>
    <row r="21" spans="1:19" ht="12.4" customHeight="1" x14ac:dyDescent="0.2">
      <c r="A21" s="134"/>
      <c r="B21" s="6" t="s">
        <v>34</v>
      </c>
      <c r="C21" s="377"/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">
        <f t="shared" si="0"/>
        <v>0</v>
      </c>
      <c r="P21" s="10"/>
      <c r="Q21" s="38"/>
      <c r="R21" s="17"/>
      <c r="S21" s="13"/>
    </row>
    <row r="22" spans="1:19" ht="12.4" customHeight="1" x14ac:dyDescent="0.2">
      <c r="A22" s="134"/>
      <c r="B22" s="6" t="s">
        <v>26</v>
      </c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">
        <f>SUM(C22:N22)</f>
        <v>0</v>
      </c>
      <c r="P22" s="10"/>
      <c r="Q22" s="38"/>
      <c r="R22" s="17"/>
    </row>
    <row r="23" spans="1:19" ht="12.4" customHeight="1" x14ac:dyDescent="0.2">
      <c r="A23" s="134"/>
      <c r="B23" s="6" t="s">
        <v>123</v>
      </c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">
        <f t="shared" si="0"/>
        <v>0</v>
      </c>
      <c r="P23" s="10"/>
      <c r="Q23" s="38"/>
      <c r="R23" s="17"/>
      <c r="S23" s="13"/>
    </row>
    <row r="24" spans="1:19" ht="12.4" customHeight="1" x14ac:dyDescent="0.2">
      <c r="A24" s="134"/>
      <c r="B24" s="6" t="s">
        <v>19</v>
      </c>
      <c r="C24" s="379"/>
      <c r="D24" s="379"/>
      <c r="E24" s="378"/>
      <c r="F24" s="377"/>
      <c r="G24" s="377"/>
      <c r="H24" s="377"/>
      <c r="I24" s="377"/>
      <c r="J24" s="377"/>
      <c r="K24" s="378"/>
      <c r="L24" s="378"/>
      <c r="M24" s="378"/>
      <c r="N24" s="378"/>
      <c r="O24" s="37">
        <f t="shared" si="0"/>
        <v>0</v>
      </c>
      <c r="P24" s="10"/>
      <c r="Q24" s="48"/>
      <c r="R24" s="17"/>
      <c r="S24" s="13"/>
    </row>
    <row r="25" spans="1:19" ht="14.25" customHeight="1" x14ac:dyDescent="0.2">
      <c r="A25" s="127">
        <v>39</v>
      </c>
      <c r="B25" s="128" t="s">
        <v>11</v>
      </c>
      <c r="C25" s="7">
        <f>SUM(C26:C54)</f>
        <v>0</v>
      </c>
      <c r="D25" s="7">
        <f t="shared" ref="D25:P25" si="5">SUM(D26:D54)</f>
        <v>0</v>
      </c>
      <c r="E25" s="7">
        <f t="shared" si="5"/>
        <v>0</v>
      </c>
      <c r="F25" s="7">
        <f t="shared" si="5"/>
        <v>0</v>
      </c>
      <c r="G25" s="7">
        <f t="shared" si="5"/>
        <v>0</v>
      </c>
      <c r="H25" s="7">
        <f t="shared" si="5"/>
        <v>0</v>
      </c>
      <c r="I25" s="7">
        <f t="shared" si="5"/>
        <v>0</v>
      </c>
      <c r="J25" s="7">
        <f t="shared" si="5"/>
        <v>0</v>
      </c>
      <c r="K25" s="7">
        <f t="shared" si="5"/>
        <v>0</v>
      </c>
      <c r="L25" s="7">
        <f t="shared" si="5"/>
        <v>0</v>
      </c>
      <c r="M25" s="7">
        <f t="shared" si="5"/>
        <v>0</v>
      </c>
      <c r="N25" s="7">
        <f t="shared" si="5"/>
        <v>0</v>
      </c>
      <c r="O25" s="7">
        <f t="shared" si="5"/>
        <v>0</v>
      </c>
      <c r="P25" s="7">
        <f t="shared" si="5"/>
        <v>0</v>
      </c>
      <c r="Q25" s="49" t="e">
        <f>O25/P25*100</f>
        <v>#DIV/0!</v>
      </c>
      <c r="R25" s="17"/>
    </row>
    <row r="26" spans="1:19" ht="12.4" customHeight="1" x14ac:dyDescent="0.2">
      <c r="A26" s="134"/>
      <c r="B26" s="6" t="s">
        <v>241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">
        <f t="shared" si="0"/>
        <v>0</v>
      </c>
      <c r="P26" s="10"/>
      <c r="Q26" s="38"/>
      <c r="R26" s="17"/>
    </row>
    <row r="27" spans="1:19" ht="12.4" customHeight="1" x14ac:dyDescent="0.2">
      <c r="A27" s="134"/>
      <c r="B27" s="6" t="s">
        <v>269</v>
      </c>
      <c r="C27" s="379"/>
      <c r="D27" s="379"/>
      <c r="E27" s="379"/>
      <c r="F27" s="382"/>
      <c r="G27" s="382"/>
      <c r="H27" s="382"/>
      <c r="I27" s="382"/>
      <c r="J27" s="382"/>
      <c r="K27" s="382"/>
      <c r="L27" s="379"/>
      <c r="M27" s="379"/>
      <c r="N27" s="379"/>
      <c r="O27" s="37">
        <f t="shared" si="0"/>
        <v>0</v>
      </c>
      <c r="P27" s="10"/>
      <c r="Q27" s="38"/>
      <c r="R27" s="28"/>
    </row>
    <row r="28" spans="1:19" ht="12.4" customHeight="1" x14ac:dyDescent="0.2">
      <c r="A28" s="134"/>
      <c r="B28" s="6" t="s">
        <v>126</v>
      </c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">
        <f t="shared" si="0"/>
        <v>0</v>
      </c>
      <c r="P28" s="10"/>
      <c r="Q28" s="38"/>
      <c r="R28" s="17"/>
    </row>
    <row r="29" spans="1:19" ht="12.4" customHeight="1" x14ac:dyDescent="0.2">
      <c r="A29" s="134"/>
      <c r="B29" s="105" t="s">
        <v>225</v>
      </c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">
        <f t="shared" si="0"/>
        <v>0</v>
      </c>
      <c r="P29" s="10"/>
      <c r="Q29" s="38"/>
      <c r="R29" s="17"/>
    </row>
    <row r="30" spans="1:19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">
        <f t="shared" si="0"/>
        <v>0</v>
      </c>
      <c r="P30" s="10"/>
      <c r="Q30" s="38"/>
      <c r="R30" s="17"/>
    </row>
    <row r="31" spans="1:19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">
        <f t="shared" si="0"/>
        <v>0</v>
      </c>
      <c r="P31" s="10"/>
      <c r="Q31" s="38"/>
      <c r="R31" s="17"/>
    </row>
    <row r="32" spans="1:19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">
        <f t="shared" si="0"/>
        <v>0</v>
      </c>
      <c r="P32" s="10"/>
      <c r="Q32" s="38"/>
      <c r="R32" s="17"/>
    </row>
    <row r="33" spans="1:18" ht="12.4" customHeight="1" x14ac:dyDescent="0.2">
      <c r="A33" s="134"/>
      <c r="B33" s="105" t="s">
        <v>230</v>
      </c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">
        <f t="shared" si="0"/>
        <v>0</v>
      </c>
      <c r="P33" s="10"/>
      <c r="Q33" s="38"/>
      <c r="R33" s="17"/>
    </row>
    <row r="34" spans="1:18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">
        <f t="shared" si="0"/>
        <v>0</v>
      </c>
      <c r="P34" s="10"/>
      <c r="Q34" s="38"/>
      <c r="R34" s="28"/>
    </row>
    <row r="35" spans="1:18" ht="12.4" customHeight="1" x14ac:dyDescent="0.2">
      <c r="A35" s="134"/>
      <c r="B35" s="105" t="s">
        <v>120</v>
      </c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">
        <f t="shared" si="0"/>
        <v>0</v>
      </c>
      <c r="P35" s="10"/>
      <c r="Q35" s="38"/>
      <c r="R35" s="17"/>
    </row>
    <row r="36" spans="1:18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">
        <f t="shared" si="0"/>
        <v>0</v>
      </c>
      <c r="P36" s="10"/>
      <c r="Q36" s="38"/>
      <c r="R36" s="17"/>
    </row>
    <row r="37" spans="1:18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">
        <f t="shared" si="0"/>
        <v>0</v>
      </c>
      <c r="P37" s="10"/>
      <c r="Q37" s="38"/>
      <c r="R37" s="17"/>
    </row>
    <row r="38" spans="1:18" ht="12.4" customHeight="1" x14ac:dyDescent="0.2">
      <c r="A38" s="47"/>
      <c r="B38" s="6" t="s">
        <v>46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">
        <f t="shared" si="0"/>
        <v>0</v>
      </c>
      <c r="P38" s="10"/>
      <c r="Q38" s="38"/>
      <c r="R38" s="28"/>
    </row>
    <row r="39" spans="1:18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">
        <f t="shared" si="0"/>
        <v>0</v>
      </c>
      <c r="P39" s="10"/>
      <c r="Q39" s="38"/>
      <c r="R39" s="17"/>
    </row>
    <row r="40" spans="1:18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">
        <f t="shared" si="0"/>
        <v>0</v>
      </c>
      <c r="P40" s="10"/>
      <c r="Q40" s="38"/>
      <c r="R40" s="17"/>
    </row>
    <row r="41" spans="1:18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82"/>
      <c r="M41" s="379"/>
      <c r="N41" s="379"/>
      <c r="O41" s="37">
        <f t="shared" si="0"/>
        <v>0</v>
      </c>
      <c r="P41" s="10"/>
      <c r="Q41" s="38"/>
      <c r="R41" s="17"/>
    </row>
    <row r="42" spans="1:18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82"/>
      <c r="M42" s="379"/>
      <c r="N42" s="379"/>
      <c r="O42" s="37">
        <f t="shared" si="0"/>
        <v>0</v>
      </c>
      <c r="P42" s="10"/>
      <c r="Q42" s="38"/>
      <c r="R42" s="17"/>
    </row>
    <row r="43" spans="1:18" ht="12.4" customHeight="1" x14ac:dyDescent="0.2">
      <c r="A43" s="134"/>
      <c r="B43" s="6" t="s">
        <v>142</v>
      </c>
      <c r="C43" s="379"/>
      <c r="D43" s="379"/>
      <c r="E43" s="379"/>
      <c r="F43" s="379"/>
      <c r="G43" s="379"/>
      <c r="H43" s="379"/>
      <c r="I43" s="379"/>
      <c r="J43" s="379"/>
      <c r="K43" s="379"/>
      <c r="L43" s="382"/>
      <c r="M43" s="379"/>
      <c r="N43" s="379"/>
      <c r="O43" s="37">
        <f t="shared" si="0"/>
        <v>0</v>
      </c>
      <c r="P43" s="10"/>
      <c r="Q43" s="38"/>
      <c r="R43" s="17"/>
    </row>
    <row r="44" spans="1:18" ht="12.4" customHeight="1" x14ac:dyDescent="0.2">
      <c r="A44" s="134"/>
      <c r="B44" s="6" t="s">
        <v>161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82"/>
      <c r="M44" s="379"/>
      <c r="N44" s="379"/>
      <c r="O44" s="37">
        <f>SUM(C44:N44)</f>
        <v>0</v>
      </c>
      <c r="P44" s="10"/>
      <c r="Q44" s="38"/>
      <c r="R44" s="17"/>
    </row>
    <row r="45" spans="1:18" ht="12.4" customHeight="1" x14ac:dyDescent="0.2">
      <c r="A45" s="134"/>
      <c r="B45" s="6" t="s">
        <v>258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37">
        <f t="shared" si="0"/>
        <v>0</v>
      </c>
      <c r="P45" s="10"/>
      <c r="Q45" s="38"/>
      <c r="R45" s="17"/>
    </row>
    <row r="46" spans="1:18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0"/>
        <v>0</v>
      </c>
      <c r="P46" s="10"/>
      <c r="Q46" s="38"/>
      <c r="R46" s="17"/>
    </row>
    <row r="47" spans="1:18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">
        <f t="shared" si="0"/>
        <v>0</v>
      </c>
      <c r="P47" s="10"/>
      <c r="Q47" s="38"/>
      <c r="R47" s="17"/>
    </row>
    <row r="48" spans="1:18" ht="12.4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">
        <f t="shared" si="0"/>
        <v>0</v>
      </c>
      <c r="P48" s="10"/>
      <c r="Q48" s="38"/>
      <c r="R48" s="17"/>
    </row>
    <row r="49" spans="1:18" ht="12.4" customHeight="1" x14ac:dyDescent="0.2">
      <c r="A49" s="134"/>
      <c r="B49" s="6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">
        <f t="shared" si="0"/>
        <v>0</v>
      </c>
      <c r="P49" s="10"/>
      <c r="Q49" s="38"/>
      <c r="R49" s="17"/>
    </row>
    <row r="50" spans="1:18" ht="12.4" customHeight="1" x14ac:dyDescent="0.2">
      <c r="A50" s="134"/>
      <c r="B50" s="6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">
        <f t="shared" si="0"/>
        <v>0</v>
      </c>
      <c r="P50" s="10"/>
      <c r="Q50" s="38"/>
      <c r="R50" s="17"/>
    </row>
    <row r="51" spans="1:18" ht="12.4" customHeight="1" x14ac:dyDescent="0.2">
      <c r="A51" s="134"/>
      <c r="B51" s="6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37">
        <f t="shared" si="0"/>
        <v>0</v>
      </c>
      <c r="P51" s="10"/>
      <c r="Q51" s="38"/>
      <c r="R51" s="17"/>
    </row>
    <row r="52" spans="1:18" ht="12.4" customHeight="1" x14ac:dyDescent="0.2">
      <c r="A52" s="134"/>
      <c r="B52" s="6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">
        <f t="shared" si="0"/>
        <v>0</v>
      </c>
      <c r="P52" s="10"/>
      <c r="Q52" s="38"/>
      <c r="R52" s="17"/>
    </row>
    <row r="53" spans="1:18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">
        <f t="shared" si="0"/>
        <v>0</v>
      </c>
      <c r="P53" s="10"/>
      <c r="Q53" s="38"/>
      <c r="R53" s="17"/>
    </row>
    <row r="54" spans="1:18" ht="12.4" customHeight="1" x14ac:dyDescent="0.2">
      <c r="A54" s="134"/>
      <c r="B54" s="6"/>
      <c r="C54" s="379"/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79"/>
      <c r="O54" s="37">
        <f t="shared" si="0"/>
        <v>0</v>
      </c>
      <c r="P54" s="10"/>
      <c r="Q54" s="38"/>
      <c r="R54" s="17"/>
    </row>
    <row r="55" spans="1:18" ht="15" customHeight="1" x14ac:dyDescent="0.2">
      <c r="A55" s="576">
        <v>40</v>
      </c>
      <c r="B55" s="128" t="s">
        <v>263</v>
      </c>
      <c r="C55" s="8">
        <f>C56+C58</f>
        <v>0</v>
      </c>
      <c r="D55" s="8">
        <f t="shared" ref="D55:N55" si="6">D56+D58</f>
        <v>0</v>
      </c>
      <c r="E55" s="8">
        <f t="shared" si="6"/>
        <v>0</v>
      </c>
      <c r="F55" s="8">
        <f t="shared" si="6"/>
        <v>0</v>
      </c>
      <c r="G55" s="8">
        <f t="shared" si="6"/>
        <v>0</v>
      </c>
      <c r="H55" s="8">
        <f t="shared" si="6"/>
        <v>0</v>
      </c>
      <c r="I55" s="8">
        <f t="shared" si="6"/>
        <v>0</v>
      </c>
      <c r="J55" s="8">
        <f t="shared" si="6"/>
        <v>0</v>
      </c>
      <c r="K55" s="8">
        <f t="shared" si="6"/>
        <v>0</v>
      </c>
      <c r="L55" s="8">
        <f t="shared" si="6"/>
        <v>0</v>
      </c>
      <c r="M55" s="8">
        <f t="shared" si="6"/>
        <v>0</v>
      </c>
      <c r="N55" s="8">
        <f t="shared" si="6"/>
        <v>0</v>
      </c>
      <c r="O55" s="9">
        <f>SUM(O56:O58)</f>
        <v>0</v>
      </c>
      <c r="P55" s="30">
        <f>SUM(P56:P58)</f>
        <v>0</v>
      </c>
      <c r="Q55" s="42"/>
      <c r="R55" s="17"/>
    </row>
    <row r="56" spans="1:18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</row>
    <row r="57" spans="1:18" ht="12.4" customHeight="1" x14ac:dyDescent="0.2">
      <c r="A57" s="134"/>
      <c r="B57" s="6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</row>
    <row r="58" spans="1:18" ht="12.4" customHeight="1" x14ac:dyDescent="0.2">
      <c r="A58" s="133"/>
      <c r="B58" s="5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</row>
    <row r="59" spans="1:18" ht="14.25" customHeight="1" x14ac:dyDescent="0.2">
      <c r="A59" s="206">
        <v>47</v>
      </c>
      <c r="B59" s="145" t="s">
        <v>20</v>
      </c>
      <c r="C59" s="177">
        <f>SUM(C60:C61)</f>
        <v>0</v>
      </c>
      <c r="D59" s="177">
        <f t="shared" ref="D59:O59" si="7">SUM(D60:D61)</f>
        <v>0</v>
      </c>
      <c r="E59" s="177">
        <f t="shared" si="7"/>
        <v>0</v>
      </c>
      <c r="F59" s="177">
        <f t="shared" si="7"/>
        <v>0</v>
      </c>
      <c r="G59" s="177">
        <f t="shared" si="7"/>
        <v>0</v>
      </c>
      <c r="H59" s="177">
        <f t="shared" si="7"/>
        <v>0</v>
      </c>
      <c r="I59" s="177">
        <f t="shared" si="7"/>
        <v>0</v>
      </c>
      <c r="J59" s="177">
        <f t="shared" si="7"/>
        <v>0</v>
      </c>
      <c r="K59" s="177">
        <f t="shared" si="7"/>
        <v>0</v>
      </c>
      <c r="L59" s="177">
        <f t="shared" si="7"/>
        <v>0</v>
      </c>
      <c r="M59" s="177">
        <f t="shared" si="7"/>
        <v>0</v>
      </c>
      <c r="N59" s="177">
        <f t="shared" si="7"/>
        <v>0</v>
      </c>
      <c r="O59" s="255">
        <f t="shared" si="7"/>
        <v>0</v>
      </c>
      <c r="P59" s="40">
        <f>SUM(P60:P61)</f>
        <v>0</v>
      </c>
      <c r="Q59" s="48"/>
      <c r="R59" s="17"/>
    </row>
    <row r="60" spans="1:18" ht="14.25" customHeight="1" x14ac:dyDescent="0.2">
      <c r="A60" s="135"/>
      <c r="B60" s="6" t="s">
        <v>218</v>
      </c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2"/>
      <c r="N60" s="382"/>
      <c r="O60" s="37">
        <f t="shared" si="0"/>
        <v>0</v>
      </c>
      <c r="P60" s="10"/>
      <c r="Q60" s="38"/>
      <c r="R60" s="17"/>
    </row>
    <row r="61" spans="1:18" ht="14.25" customHeight="1" x14ac:dyDescent="0.2">
      <c r="A61" s="133"/>
      <c r="B61" s="5" t="s">
        <v>237</v>
      </c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2"/>
      <c r="N61" s="382"/>
      <c r="O61" s="37">
        <f t="shared" si="0"/>
        <v>0</v>
      </c>
      <c r="P61" s="40"/>
      <c r="Q61" s="49"/>
      <c r="R61" s="17"/>
    </row>
    <row r="62" spans="1:18" ht="14.25" customHeight="1" x14ac:dyDescent="0.2">
      <c r="A62" s="127">
        <v>49</v>
      </c>
      <c r="B62" s="128" t="s">
        <v>432</v>
      </c>
      <c r="C62" s="374">
        <v>190</v>
      </c>
      <c r="D62" s="374">
        <v>200</v>
      </c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>SUM(C62:N62)</f>
        <v>390</v>
      </c>
      <c r="P62" s="5"/>
      <c r="Q62" s="49"/>
      <c r="R62" s="17"/>
    </row>
    <row r="63" spans="1:18" ht="14.25" customHeight="1" x14ac:dyDescent="0.2">
      <c r="A63" s="136">
        <v>92</v>
      </c>
      <c r="B63" s="128" t="s">
        <v>292</v>
      </c>
      <c r="C63" s="385">
        <v>375.89</v>
      </c>
      <c r="D63" s="385"/>
      <c r="E63" s="385"/>
      <c r="F63" s="385"/>
      <c r="G63" s="385"/>
      <c r="H63" s="374"/>
      <c r="I63" s="385"/>
      <c r="J63" s="385"/>
      <c r="K63" s="385"/>
      <c r="L63" s="385"/>
      <c r="M63" s="385"/>
      <c r="N63" s="385"/>
      <c r="O63" s="8">
        <f t="shared" si="0"/>
        <v>375.89</v>
      </c>
      <c r="P63" s="8"/>
      <c r="Q63" s="31" t="e">
        <f>O63/P63*100</f>
        <v>#DIV/0!</v>
      </c>
      <c r="R63" s="17"/>
    </row>
    <row r="64" spans="1:18" ht="14.25" customHeight="1" x14ac:dyDescent="0.2">
      <c r="A64" s="127">
        <v>93</v>
      </c>
      <c r="B64" s="128" t="s">
        <v>184</v>
      </c>
      <c r="C64" s="385"/>
      <c r="D64" s="385"/>
      <c r="E64" s="385"/>
      <c r="F64" s="385"/>
      <c r="G64" s="385"/>
      <c r="H64" s="385"/>
      <c r="I64" s="385"/>
      <c r="J64" s="385"/>
      <c r="K64" s="385"/>
      <c r="L64" s="385"/>
      <c r="M64" s="385"/>
      <c r="N64" s="385"/>
      <c r="O64" s="8">
        <f t="shared" si="0"/>
        <v>0</v>
      </c>
      <c r="P64" s="8"/>
      <c r="Q64" s="42"/>
      <c r="R64" s="17"/>
    </row>
    <row r="65" spans="1:18" ht="14.25" customHeight="1" thickBot="1" x14ac:dyDescent="0.25">
      <c r="A65" s="496">
        <v>20</v>
      </c>
      <c r="B65" s="137" t="s">
        <v>236</v>
      </c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8"/>
      <c r="N65" s="388"/>
      <c r="O65" s="124">
        <f t="shared" si="0"/>
        <v>0</v>
      </c>
      <c r="P65" s="509"/>
      <c r="Q65" s="503"/>
      <c r="R65" s="17"/>
    </row>
    <row r="66" spans="1:18" ht="17.25" customHeight="1" thickBot="1" x14ac:dyDescent="0.25">
      <c r="A66" s="879" t="s">
        <v>162</v>
      </c>
      <c r="B66" s="880"/>
      <c r="C66" s="309">
        <f>C4+C5+C6+C11+C16+C19+C25+C55+C59+C62+C63+C64+C65</f>
        <v>27788.27</v>
      </c>
      <c r="D66" s="309">
        <f t="shared" ref="D66:N66" si="8">D4+D5+D6+D11+D16+D19+D25+D55+D59+D62+D63+D64+D65</f>
        <v>33289.82</v>
      </c>
      <c r="E66" s="309">
        <f t="shared" si="8"/>
        <v>0</v>
      </c>
      <c r="F66" s="309">
        <f t="shared" si="8"/>
        <v>0</v>
      </c>
      <c r="G66" s="309">
        <f t="shared" si="8"/>
        <v>0</v>
      </c>
      <c r="H66" s="309">
        <f t="shared" si="8"/>
        <v>0</v>
      </c>
      <c r="I66" s="309">
        <f t="shared" si="8"/>
        <v>0</v>
      </c>
      <c r="J66" s="309">
        <f t="shared" si="8"/>
        <v>0</v>
      </c>
      <c r="K66" s="309">
        <f t="shared" si="8"/>
        <v>0</v>
      </c>
      <c r="L66" s="309">
        <f t="shared" si="8"/>
        <v>0</v>
      </c>
      <c r="M66" s="309">
        <f t="shared" si="8"/>
        <v>0</v>
      </c>
      <c r="N66" s="309">
        <f t="shared" si="8"/>
        <v>0</v>
      </c>
      <c r="O66" s="309">
        <f>O4+O5+O6+O11+O16+O19+O25+O55+O59+O62+O63+O64+O65</f>
        <v>61078.090000000004</v>
      </c>
      <c r="P66" s="309">
        <f>P4+P5+P6+P11+P16+P19+P25+P55+P59+P62+P63+P64+P65</f>
        <v>0</v>
      </c>
      <c r="Q66" s="513" t="e">
        <f>O66/P66*100</f>
        <v>#DIV/0!</v>
      </c>
      <c r="R66" s="17"/>
    </row>
    <row r="67" spans="1:18" ht="17.25" hidden="1" customHeight="1" thickBot="1" x14ac:dyDescent="0.25">
      <c r="A67" s="138">
        <v>51</v>
      </c>
      <c r="B67" s="146" t="s">
        <v>152</v>
      </c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2">
        <f t="shared" si="0"/>
        <v>0</v>
      </c>
      <c r="P67" s="12"/>
      <c r="Q67" s="36"/>
      <c r="R67" s="17"/>
    </row>
    <row r="68" spans="1:18" ht="15" customHeight="1" thickBot="1" x14ac:dyDescent="0.25">
      <c r="A68" s="195">
        <v>52</v>
      </c>
      <c r="B68" s="139" t="s">
        <v>164</v>
      </c>
      <c r="C68" s="387"/>
      <c r="D68" s="387"/>
      <c r="E68" s="387"/>
      <c r="F68" s="387"/>
      <c r="G68" s="387"/>
      <c r="H68" s="387"/>
      <c r="I68" s="387"/>
      <c r="J68" s="391"/>
      <c r="K68" s="391"/>
      <c r="L68" s="387"/>
      <c r="M68" s="387"/>
      <c r="N68" s="408"/>
      <c r="O68" s="12">
        <f t="shared" si="0"/>
        <v>0</v>
      </c>
      <c r="P68" s="12"/>
      <c r="Q68" s="196" t="e">
        <f>O68/P68*100</f>
        <v>#DIV/0!</v>
      </c>
      <c r="R68" s="17"/>
    </row>
    <row r="69" spans="1:18" ht="17.25" customHeight="1" thickBot="1" x14ac:dyDescent="0.25">
      <c r="A69" s="877" t="s">
        <v>163</v>
      </c>
      <c r="B69" s="878"/>
      <c r="C69" s="310">
        <f>SUM(C66:C68)</f>
        <v>27788.27</v>
      </c>
      <c r="D69" s="310">
        <f t="shared" ref="D69:N69" si="9">SUM(D66:D68)</f>
        <v>33289.82</v>
      </c>
      <c r="E69" s="310">
        <f t="shared" si="9"/>
        <v>0</v>
      </c>
      <c r="F69" s="310">
        <f t="shared" si="9"/>
        <v>0</v>
      </c>
      <c r="G69" s="310">
        <f t="shared" si="9"/>
        <v>0</v>
      </c>
      <c r="H69" s="310">
        <f t="shared" si="9"/>
        <v>0</v>
      </c>
      <c r="I69" s="310">
        <f t="shared" si="9"/>
        <v>0</v>
      </c>
      <c r="J69" s="310">
        <f t="shared" si="9"/>
        <v>0</v>
      </c>
      <c r="K69" s="310">
        <f t="shared" si="9"/>
        <v>0</v>
      </c>
      <c r="L69" s="310">
        <f t="shared" si="9"/>
        <v>0</v>
      </c>
      <c r="M69" s="310">
        <f t="shared" si="9"/>
        <v>0</v>
      </c>
      <c r="N69" s="310">
        <f t="shared" si="9"/>
        <v>0</v>
      </c>
      <c r="O69" s="311">
        <f>SUM(O66:O68)</f>
        <v>61078.090000000004</v>
      </c>
      <c r="P69" s="311">
        <f>SUM(P66:P68)</f>
        <v>0</v>
      </c>
      <c r="Q69" s="312" t="e">
        <f>O69/P69*100</f>
        <v>#DIV/0!</v>
      </c>
      <c r="R69" s="17"/>
    </row>
    <row r="70" spans="1:18" ht="14.65" customHeight="1" x14ac:dyDescent="0.2">
      <c r="A70" s="426"/>
      <c r="B70" s="425"/>
      <c r="C70" s="396"/>
      <c r="D70" s="396"/>
      <c r="E70" s="396"/>
      <c r="F70" s="396"/>
      <c r="G70" s="396"/>
      <c r="H70" s="398"/>
      <c r="I70" s="398"/>
      <c r="J70" s="398"/>
      <c r="K70" s="398"/>
      <c r="L70" s="398"/>
      <c r="M70" s="28"/>
      <c r="N70" s="28"/>
      <c r="O70" s="17"/>
      <c r="P70" s="274"/>
      <c r="Q70" s="38"/>
      <c r="R70" s="17"/>
    </row>
    <row r="71" spans="1:18" ht="12" x14ac:dyDescent="0.2">
      <c r="A71" s="684" t="s">
        <v>445</v>
      </c>
      <c r="B71" s="883" t="s">
        <v>443</v>
      </c>
      <c r="C71" s="883"/>
      <c r="D71" s="883"/>
      <c r="E71" s="883"/>
      <c r="F71" s="883"/>
      <c r="G71" s="883"/>
      <c r="H71" s="403"/>
      <c r="I71" s="395"/>
      <c r="J71" s="395"/>
      <c r="K71" s="398"/>
      <c r="L71" s="395"/>
      <c r="M71" s="17"/>
      <c r="N71" s="17"/>
      <c r="O71" s="17"/>
      <c r="P71" s="17"/>
      <c r="Q71" s="38"/>
      <c r="R71" s="17"/>
    </row>
    <row r="72" spans="1:18" ht="12.75" customHeight="1" x14ac:dyDescent="0.2">
      <c r="A72" s="875"/>
      <c r="B72" s="715"/>
      <c r="C72" s="396"/>
      <c r="D72" s="396"/>
      <c r="E72" s="396"/>
      <c r="F72" s="396"/>
      <c r="G72" s="396"/>
      <c r="H72" s="403"/>
      <c r="I72" s="395"/>
      <c r="J72" s="395"/>
      <c r="K72" s="398"/>
      <c r="L72" s="395"/>
      <c r="M72" s="17"/>
      <c r="N72" s="17"/>
      <c r="O72" s="17"/>
      <c r="P72" s="17"/>
      <c r="Q72" s="38"/>
      <c r="R72" s="17"/>
    </row>
    <row r="73" spans="1:18" ht="12.75" customHeight="1" x14ac:dyDescent="0.2">
      <c r="A73" s="875"/>
      <c r="B73" s="715"/>
      <c r="C73" s="396"/>
      <c r="D73" s="396"/>
      <c r="E73" s="396"/>
      <c r="F73" s="396"/>
      <c r="G73" s="396"/>
      <c r="H73" s="403"/>
      <c r="I73" s="395"/>
      <c r="J73" s="395"/>
      <c r="K73" s="398"/>
      <c r="L73" s="395"/>
      <c r="M73" s="17"/>
      <c r="N73" s="17"/>
      <c r="O73" s="17"/>
      <c r="P73" s="17"/>
      <c r="Q73" s="38"/>
      <c r="R73" s="17"/>
    </row>
    <row r="74" spans="1:18" ht="12.75" customHeight="1" x14ac:dyDescent="0.2">
      <c r="A74" s="875"/>
      <c r="B74" s="713"/>
      <c r="C74" s="396"/>
      <c r="D74" s="396"/>
      <c r="E74" s="396"/>
      <c r="F74" s="396"/>
      <c r="G74" s="396"/>
      <c r="H74" s="403"/>
      <c r="I74" s="395"/>
      <c r="J74" s="395"/>
      <c r="K74" s="398"/>
      <c r="L74" s="395"/>
      <c r="M74" s="17"/>
      <c r="N74" s="17"/>
      <c r="O74" s="17"/>
      <c r="P74" s="17"/>
      <c r="Q74" s="38"/>
      <c r="R74" s="17"/>
    </row>
    <row r="75" spans="1:18" ht="12.75" customHeight="1" x14ac:dyDescent="0.2">
      <c r="A75" s="875"/>
      <c r="B75" s="713"/>
      <c r="C75" s="396"/>
      <c r="D75" s="396"/>
      <c r="E75" s="396"/>
      <c r="F75" s="396"/>
      <c r="G75" s="396"/>
      <c r="H75" s="403"/>
      <c r="I75" s="395"/>
      <c r="J75" s="395"/>
      <c r="K75" s="398"/>
      <c r="L75" s="395"/>
      <c r="M75" s="17"/>
      <c r="N75" s="17"/>
      <c r="O75" s="17"/>
      <c r="P75" s="17"/>
      <c r="Q75" s="38"/>
      <c r="R75" s="17"/>
    </row>
    <row r="76" spans="1:18" ht="12.75" customHeight="1" x14ac:dyDescent="0.2">
      <c r="A76" s="875"/>
      <c r="B76" s="713"/>
      <c r="C76" s="396"/>
      <c r="D76" s="396"/>
      <c r="E76" s="396"/>
      <c r="F76" s="396"/>
      <c r="G76" s="396"/>
      <c r="H76" s="403"/>
      <c r="I76" s="395"/>
      <c r="J76" s="395"/>
      <c r="K76" s="398"/>
      <c r="L76" s="395"/>
      <c r="M76" s="17"/>
      <c r="N76" s="17"/>
      <c r="O76" s="17"/>
      <c r="P76" s="17"/>
      <c r="Q76" s="38"/>
      <c r="R76" s="17"/>
    </row>
    <row r="77" spans="1:18" ht="12.75" customHeight="1" x14ac:dyDescent="0.2">
      <c r="A77" s="875"/>
      <c r="B77" s="713"/>
      <c r="C77" s="396"/>
      <c r="D77" s="396"/>
      <c r="E77" s="396"/>
      <c r="F77" s="396"/>
      <c r="G77" s="396"/>
      <c r="H77" s="395"/>
      <c r="I77" s="398"/>
      <c r="J77" s="398"/>
      <c r="K77" s="398"/>
      <c r="L77" s="398"/>
      <c r="M77" s="17"/>
      <c r="N77" s="17"/>
      <c r="O77" s="17"/>
      <c r="P77" s="28"/>
      <c r="Q77" s="38"/>
      <c r="R77" s="17"/>
    </row>
    <row r="78" spans="1:18" ht="12.75" customHeight="1" x14ac:dyDescent="0.2">
      <c r="A78" s="875"/>
      <c r="B78" s="713"/>
      <c r="C78" s="396"/>
      <c r="D78" s="396"/>
      <c r="E78" s="396"/>
      <c r="F78" s="396"/>
      <c r="G78" s="396"/>
      <c r="H78" s="396"/>
      <c r="I78" s="396"/>
      <c r="J78" s="396"/>
      <c r="K78" s="398"/>
      <c r="L78" s="396"/>
      <c r="M78" s="54"/>
      <c r="N78" s="54"/>
      <c r="O78" s="54"/>
      <c r="P78" s="54"/>
      <c r="Q78" s="54"/>
      <c r="R78" s="17"/>
    </row>
    <row r="79" spans="1:18" ht="12.75" customHeight="1" x14ac:dyDescent="0.2">
      <c r="A79" s="875"/>
      <c r="B79" s="713"/>
      <c r="C79" s="396"/>
      <c r="D79" s="396"/>
      <c r="E79" s="396"/>
      <c r="F79" s="396"/>
      <c r="G79" s="396"/>
      <c r="H79" s="395"/>
      <c r="I79" s="395"/>
      <c r="J79" s="395"/>
      <c r="K79" s="398"/>
      <c r="L79" s="398"/>
      <c r="M79" s="28"/>
      <c r="N79" s="54"/>
      <c r="O79" s="54"/>
      <c r="P79" s="54"/>
      <c r="Q79" s="54"/>
      <c r="R79" s="17"/>
    </row>
    <row r="80" spans="1:18" ht="12" x14ac:dyDescent="0.2">
      <c r="A80" s="875"/>
      <c r="B80" s="713"/>
      <c r="C80" s="396"/>
      <c r="D80" s="396"/>
      <c r="E80" s="396"/>
      <c r="F80" s="396"/>
      <c r="G80" s="396"/>
      <c r="H80" s="395"/>
      <c r="I80" s="395"/>
      <c r="J80" s="395"/>
      <c r="K80" s="398"/>
      <c r="L80" s="395"/>
      <c r="M80" s="17"/>
      <c r="N80" s="54"/>
      <c r="O80" s="54"/>
      <c r="P80" s="54"/>
      <c r="Q80" s="54"/>
      <c r="R80" s="17"/>
    </row>
    <row r="81" spans="1:18" ht="12" x14ac:dyDescent="0.2">
      <c r="A81" s="684"/>
      <c r="B81" s="713"/>
      <c r="C81" s="416"/>
      <c r="D81" s="416"/>
      <c r="E81" s="416"/>
      <c r="F81" s="416"/>
      <c r="G81" s="416"/>
      <c r="H81" s="395"/>
      <c r="I81" s="395"/>
      <c r="J81" s="395"/>
      <c r="K81" s="398"/>
      <c r="L81" s="395"/>
      <c r="M81" s="17"/>
      <c r="N81" s="54"/>
      <c r="O81" s="54"/>
      <c r="P81" s="54"/>
      <c r="Q81" s="54"/>
      <c r="R81" s="17"/>
    </row>
    <row r="82" spans="1:18" ht="12" x14ac:dyDescent="0.2">
      <c r="A82" s="407"/>
      <c r="B82" s="395"/>
      <c r="C82" s="416"/>
      <c r="D82" s="416"/>
      <c r="E82" s="416"/>
      <c r="F82" s="416"/>
      <c r="G82" s="416"/>
      <c r="H82" s="395"/>
      <c r="I82" s="395"/>
      <c r="J82" s="395"/>
      <c r="K82" s="398"/>
      <c r="L82" s="395"/>
      <c r="M82" s="17"/>
      <c r="N82" s="54"/>
      <c r="O82" s="54"/>
      <c r="P82" s="54"/>
      <c r="Q82" s="54"/>
      <c r="R82" s="17"/>
    </row>
    <row r="83" spans="1:18" ht="12" x14ac:dyDescent="0.2">
      <c r="A83" s="407"/>
      <c r="B83" s="395"/>
      <c r="C83" s="416"/>
      <c r="D83" s="416"/>
      <c r="E83" s="416"/>
      <c r="F83" s="416"/>
      <c r="G83" s="416"/>
      <c r="H83" s="395"/>
      <c r="I83" s="395"/>
      <c r="J83" s="395"/>
      <c r="K83" s="398"/>
      <c r="L83" s="395"/>
      <c r="M83" s="17"/>
      <c r="N83" s="54"/>
      <c r="O83" s="54"/>
      <c r="P83" s="54"/>
      <c r="Q83" s="54"/>
      <c r="R83" s="17"/>
    </row>
    <row r="84" spans="1:18" ht="12" x14ac:dyDescent="0.2">
      <c r="A84" s="407"/>
      <c r="B84" s="395"/>
      <c r="C84" s="416"/>
      <c r="D84" s="416"/>
      <c r="E84" s="416"/>
      <c r="F84" s="416"/>
      <c r="G84" s="416"/>
      <c r="H84" s="395"/>
      <c r="I84" s="395"/>
      <c r="J84" s="395"/>
      <c r="K84" s="398"/>
      <c r="L84" s="395"/>
      <c r="M84" s="17"/>
      <c r="N84" s="54"/>
      <c r="O84" s="54"/>
      <c r="P84" s="54"/>
      <c r="Q84" s="54"/>
      <c r="R84" s="17"/>
    </row>
    <row r="85" spans="1:18" ht="12" x14ac:dyDescent="0.2">
      <c r="A85" s="18"/>
      <c r="B85" s="17"/>
      <c r="C85" s="27"/>
      <c r="D85" s="27"/>
      <c r="E85" s="27"/>
      <c r="F85" s="27"/>
      <c r="G85" s="27"/>
      <c r="H85" s="17"/>
      <c r="I85" s="17"/>
      <c r="J85" s="17"/>
      <c r="K85" s="28"/>
      <c r="L85" s="17"/>
      <c r="M85" s="17"/>
      <c r="N85" s="54"/>
      <c r="O85" s="54"/>
      <c r="P85" s="54"/>
      <c r="Q85" s="54"/>
      <c r="R85" s="17"/>
    </row>
    <row r="86" spans="1:18" ht="12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28"/>
      <c r="L86" s="17"/>
      <c r="M86" s="17"/>
      <c r="N86" s="17"/>
      <c r="O86" s="17"/>
      <c r="P86" s="17"/>
      <c r="Q86" s="38"/>
      <c r="R86" s="17"/>
    </row>
    <row r="87" spans="1:18" ht="12" x14ac:dyDescent="0.2">
      <c r="A87" s="18"/>
      <c r="B87" s="17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</row>
    <row r="88" spans="1:18" ht="12" x14ac:dyDescent="0.2">
      <c r="A88" s="18"/>
      <c r="B88" s="17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ht="12" x14ac:dyDescent="0.2">
      <c r="A89" s="18"/>
      <c r="B89" s="17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1:18" ht="12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ht="12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 t="s">
        <v>204</v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ht="12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ht="12" x14ac:dyDescent="0.2">
      <c r="A652" s="18"/>
      <c r="B652" s="17"/>
      <c r="C652" s="27"/>
      <c r="D652" s="27"/>
      <c r="E652" s="27"/>
      <c r="F652" s="27"/>
      <c r="G652" s="2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ht="12" x14ac:dyDescent="0.2">
      <c r="A653" s="18"/>
      <c r="B653" s="17"/>
      <c r="C653" s="27"/>
      <c r="D653" s="27"/>
      <c r="E653" s="27"/>
      <c r="F653" s="27"/>
      <c r="G653" s="2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ht="12" x14ac:dyDescent="0.2">
      <c r="A654" s="18"/>
      <c r="B654" s="17"/>
      <c r="C654" s="27"/>
      <c r="D654" s="27"/>
      <c r="E654" s="27"/>
      <c r="F654" s="27"/>
      <c r="G654" s="2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</sheetData>
  <mergeCells count="6">
    <mergeCell ref="A2:P2"/>
    <mergeCell ref="A69:B69"/>
    <mergeCell ref="A66:B66"/>
    <mergeCell ref="A3:B3"/>
    <mergeCell ref="A72:A80"/>
    <mergeCell ref="B71:G71"/>
  </mergeCells>
  <phoneticPr fontId="0" type="noConversion"/>
  <conditionalFormatting sqref="P56:P58">
    <cfRule type="cellIs" dxfId="15" priority="1" stopIfTrue="1" operator="greaterThan">
      <formula>100</formula>
    </cfRule>
  </conditionalFormatting>
  <printOptions horizontalCentered="1"/>
  <pageMargins left="0.19685039370078741" right="0.19685039370078741" top="0.6692913385826772" bottom="0.39370078740157483" header="0.35433070866141736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654"/>
  <sheetViews>
    <sheetView topLeftCell="A38" zoomScaleNormal="100" workbookViewId="0">
      <pane xSplit="2" topLeftCell="K1" activePane="topRight" state="frozen"/>
      <selection pane="topRight" activeCell="D19" sqref="D19"/>
    </sheetView>
  </sheetViews>
  <sheetFormatPr defaultColWidth="9.28515625" defaultRowHeight="12.75" x14ac:dyDescent="0.2"/>
  <cols>
    <col min="1" max="1" width="5.42578125" style="14" customWidth="1"/>
    <col min="2" max="2" width="26.85546875" style="1" customWidth="1"/>
    <col min="3" max="3" width="11" style="3" customWidth="1"/>
    <col min="4" max="7" width="11.7109375" style="3" customWidth="1"/>
    <col min="8" max="14" width="11.7109375" style="1" customWidth="1"/>
    <col min="15" max="15" width="12.7109375" style="1" customWidth="1"/>
    <col min="16" max="16" width="12.42578125" style="1" bestFit="1" customWidth="1"/>
    <col min="17" max="17" width="9.28515625" style="1" customWidth="1"/>
    <col min="18" max="18" width="6.7109375" style="1" customWidth="1"/>
    <col min="19" max="19" width="5.5703125" customWidth="1"/>
    <col min="20" max="20" width="5.28515625" customWidth="1"/>
    <col min="21" max="21" width="26.42578125" style="1" customWidth="1"/>
    <col min="22" max="22" width="12.140625" style="1" customWidth="1"/>
    <col min="23" max="16384" width="9.28515625" style="1"/>
  </cols>
  <sheetData>
    <row r="1" spans="1:26" ht="15" x14ac:dyDescent="0.25">
      <c r="A1" s="61" t="s">
        <v>418</v>
      </c>
    </row>
    <row r="2" spans="1:26" ht="18" x14ac:dyDescent="0.25">
      <c r="A2" s="876" t="s">
        <v>82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203"/>
    </row>
    <row r="3" spans="1:26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117" t="s">
        <v>16</v>
      </c>
      <c r="G3" s="117" t="s">
        <v>17</v>
      </c>
      <c r="H3" s="101" t="s">
        <v>3</v>
      </c>
      <c r="I3" s="116" t="s">
        <v>4</v>
      </c>
      <c r="J3" s="116" t="s">
        <v>5</v>
      </c>
      <c r="K3" s="116" t="s">
        <v>6</v>
      </c>
      <c r="L3" s="116" t="s">
        <v>7</v>
      </c>
      <c r="M3" s="116" t="s">
        <v>8</v>
      </c>
      <c r="N3" s="118" t="s">
        <v>9</v>
      </c>
      <c r="O3" s="119" t="s">
        <v>28</v>
      </c>
      <c r="P3" s="57" t="s">
        <v>157</v>
      </c>
      <c r="Q3" s="120" t="s">
        <v>76</v>
      </c>
      <c r="R3" s="112"/>
      <c r="S3"/>
      <c r="T3"/>
      <c r="U3"/>
      <c r="V3"/>
      <c r="W3" s="112"/>
      <c r="X3" s="112"/>
      <c r="Y3" s="112"/>
      <c r="Z3" s="112"/>
    </row>
    <row r="4" spans="1:26" ht="14.25" customHeight="1" x14ac:dyDescent="0.2">
      <c r="A4" s="127">
        <v>14</v>
      </c>
      <c r="B4" s="128" t="s">
        <v>10</v>
      </c>
      <c r="C4" s="385"/>
      <c r="D4" s="385"/>
      <c r="E4" s="385"/>
      <c r="F4" s="385"/>
      <c r="G4" s="385"/>
      <c r="H4" s="385"/>
      <c r="I4" s="385"/>
      <c r="J4" s="385"/>
      <c r="K4" s="385"/>
      <c r="L4" s="385"/>
      <c r="M4" s="385"/>
      <c r="N4" s="385"/>
      <c r="O4" s="30">
        <f t="shared" ref="O4:O10" si="0">SUM(C4:N4)</f>
        <v>0</v>
      </c>
      <c r="P4" s="8"/>
      <c r="Q4" s="31"/>
      <c r="R4" s="17"/>
      <c r="U4"/>
      <c r="V4"/>
    </row>
    <row r="5" spans="1:26" ht="14.25" customHeight="1" x14ac:dyDescent="0.2">
      <c r="A5" s="468">
        <v>18</v>
      </c>
      <c r="B5" s="128" t="s">
        <v>153</v>
      </c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8">
        <f>SUM(C5:N5)</f>
        <v>0</v>
      </c>
      <c r="P5" s="8"/>
      <c r="Q5" s="31"/>
      <c r="R5" s="17"/>
      <c r="U5"/>
      <c r="V5"/>
    </row>
    <row r="6" spans="1:26" ht="14.25" customHeight="1" x14ac:dyDescent="0.2">
      <c r="A6" s="127">
        <v>30</v>
      </c>
      <c r="B6" s="128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8">
        <f>SUM(P7:P10)</f>
        <v>0</v>
      </c>
      <c r="Q6" s="49" t="e">
        <f>O6/P6*100</f>
        <v>#DIV/0!</v>
      </c>
      <c r="R6" s="17"/>
      <c r="U6"/>
      <c r="V6"/>
    </row>
    <row r="7" spans="1:26" ht="12.4" customHeight="1" x14ac:dyDescent="0.2">
      <c r="A7" s="129"/>
      <c r="B7" s="115" t="s">
        <v>24</v>
      </c>
      <c r="C7" s="372"/>
      <c r="D7" s="377"/>
      <c r="E7" s="377"/>
      <c r="F7" s="372"/>
      <c r="G7" s="372"/>
      <c r="H7" s="372"/>
      <c r="I7" s="372"/>
      <c r="J7" s="386"/>
      <c r="K7" s="372"/>
      <c r="L7" s="377"/>
      <c r="M7" s="377"/>
      <c r="N7" s="377"/>
      <c r="O7" s="9">
        <f t="shared" si="0"/>
        <v>0</v>
      </c>
      <c r="P7" s="10"/>
      <c r="Q7" s="38"/>
      <c r="R7" s="17"/>
      <c r="U7"/>
      <c r="V7"/>
    </row>
    <row r="8" spans="1:26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 t="shared" si="0"/>
        <v>0</v>
      </c>
      <c r="P8" s="10"/>
      <c r="Q8" s="38"/>
      <c r="R8" s="17"/>
      <c r="U8"/>
      <c r="V8"/>
    </row>
    <row r="9" spans="1:26" ht="12.4" customHeight="1" x14ac:dyDescent="0.2">
      <c r="A9" s="130"/>
      <c r="B9" s="6" t="s">
        <v>140</v>
      </c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10">
        <f t="shared" si="0"/>
        <v>0</v>
      </c>
      <c r="P9" s="10"/>
      <c r="Q9" s="38"/>
      <c r="R9" s="17"/>
      <c r="U9"/>
      <c r="V9"/>
    </row>
    <row r="10" spans="1:26" ht="12.4" customHeight="1" x14ac:dyDescent="0.2">
      <c r="A10" s="131"/>
      <c r="B10" s="5" t="s">
        <v>305</v>
      </c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9">
        <f t="shared" si="0"/>
        <v>0</v>
      </c>
      <c r="P10" s="10"/>
      <c r="Q10" s="38"/>
      <c r="R10" s="17"/>
      <c r="U10"/>
      <c r="V10"/>
    </row>
    <row r="11" spans="1:26" ht="14.25" customHeight="1" x14ac:dyDescent="0.2">
      <c r="A11" s="127">
        <v>33</v>
      </c>
      <c r="B11" s="128" t="s">
        <v>18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0</v>
      </c>
      <c r="P11" s="7">
        <f>SUM(P12:P15)</f>
        <v>0</v>
      </c>
      <c r="Q11" s="31"/>
      <c r="R11" s="17"/>
      <c r="U11"/>
      <c r="V11"/>
    </row>
    <row r="12" spans="1:26" ht="14.25" customHeight="1" x14ac:dyDescent="0.2">
      <c r="A12" s="132"/>
      <c r="B12" s="115" t="s">
        <v>112</v>
      </c>
      <c r="C12" s="370"/>
      <c r="D12" s="370"/>
      <c r="E12" s="370"/>
      <c r="F12" s="370"/>
      <c r="G12" s="370"/>
      <c r="H12" s="370"/>
      <c r="I12" s="370"/>
      <c r="J12" s="370"/>
      <c r="K12" s="370"/>
      <c r="L12" s="370"/>
      <c r="M12" s="370"/>
      <c r="N12" s="370"/>
      <c r="O12" s="9">
        <f t="shared" ref="O12:O68" si="3">SUM(C12:N12)</f>
        <v>0</v>
      </c>
      <c r="P12" s="9"/>
      <c r="Q12" s="38"/>
      <c r="R12" s="17"/>
    </row>
    <row r="13" spans="1:26" ht="14.25" customHeight="1" x14ac:dyDescent="0.2">
      <c r="A13" s="134"/>
      <c r="B13" s="6" t="s">
        <v>288</v>
      </c>
      <c r="C13" s="379"/>
      <c r="D13" s="379"/>
      <c r="E13" s="379"/>
      <c r="F13" s="379"/>
      <c r="G13" s="379"/>
      <c r="H13" s="379"/>
      <c r="I13" s="379"/>
      <c r="J13" s="379"/>
      <c r="K13" s="379"/>
      <c r="L13" s="379"/>
      <c r="M13" s="379"/>
      <c r="N13" s="379"/>
      <c r="O13" s="10">
        <f t="shared" si="3"/>
        <v>0</v>
      </c>
      <c r="P13" s="10"/>
      <c r="Q13" s="38"/>
      <c r="R13" s="17"/>
    </row>
    <row r="14" spans="1:26" ht="14.25" customHeight="1" x14ac:dyDescent="0.2">
      <c r="A14" s="134"/>
      <c r="B14" s="6" t="s">
        <v>270</v>
      </c>
      <c r="C14" s="379"/>
      <c r="D14" s="379"/>
      <c r="E14" s="379"/>
      <c r="F14" s="379"/>
      <c r="G14" s="379"/>
      <c r="H14" s="379"/>
      <c r="I14" s="379"/>
      <c r="J14" s="379"/>
      <c r="K14" s="379"/>
      <c r="L14" s="379"/>
      <c r="M14" s="379"/>
      <c r="N14" s="379"/>
      <c r="O14" s="10">
        <f t="shared" si="3"/>
        <v>0</v>
      </c>
      <c r="P14" s="10"/>
      <c r="Q14" s="38"/>
      <c r="R14" s="17"/>
    </row>
    <row r="15" spans="1:26" ht="14.25" customHeight="1" x14ac:dyDescent="0.2">
      <c r="A15" s="206"/>
      <c r="B15" s="5" t="s">
        <v>155</v>
      </c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83"/>
      <c r="N15" s="383"/>
      <c r="O15" s="40">
        <f t="shared" si="3"/>
        <v>0</v>
      </c>
      <c r="P15" s="40"/>
      <c r="Q15" s="49"/>
      <c r="R15" s="17"/>
    </row>
    <row r="16" spans="1:26" ht="14.25" customHeight="1" x14ac:dyDescent="0.2">
      <c r="A16" s="136">
        <v>34</v>
      </c>
      <c r="B16" s="128" t="s">
        <v>211</v>
      </c>
      <c r="C16" s="378">
        <f>C17+C18</f>
        <v>135935.57</v>
      </c>
      <c r="D16" s="378">
        <f t="shared" ref="D16:N16" si="4">D17+D18</f>
        <v>140938.46</v>
      </c>
      <c r="E16" s="378">
        <f t="shared" si="4"/>
        <v>0</v>
      </c>
      <c r="F16" s="378">
        <f t="shared" si="4"/>
        <v>0</v>
      </c>
      <c r="G16" s="378">
        <f t="shared" si="4"/>
        <v>0</v>
      </c>
      <c r="H16" s="378">
        <f t="shared" si="4"/>
        <v>0</v>
      </c>
      <c r="I16" s="378">
        <f t="shared" si="4"/>
        <v>0</v>
      </c>
      <c r="J16" s="378">
        <f t="shared" si="4"/>
        <v>0</v>
      </c>
      <c r="K16" s="378">
        <f t="shared" si="4"/>
        <v>0</v>
      </c>
      <c r="L16" s="378">
        <f t="shared" si="4"/>
        <v>0</v>
      </c>
      <c r="M16" s="378">
        <f t="shared" si="4"/>
        <v>0</v>
      </c>
      <c r="N16" s="378">
        <f t="shared" si="4"/>
        <v>0</v>
      </c>
      <c r="O16" s="371">
        <f>O17+O18</f>
        <v>276874.03000000003</v>
      </c>
      <c r="P16" s="371">
        <f>P17+P18</f>
        <v>0</v>
      </c>
      <c r="Q16" s="49" t="e">
        <f>O16/P16*100</f>
        <v>#DIV/0!</v>
      </c>
      <c r="R16" s="17"/>
    </row>
    <row r="17" spans="1:18" ht="12.75" customHeight="1" x14ac:dyDescent="0.2">
      <c r="A17" s="697"/>
      <c r="B17" s="216" t="s">
        <v>289</v>
      </c>
      <c r="C17" s="379"/>
      <c r="D17" s="379"/>
      <c r="E17" s="379"/>
      <c r="F17" s="379"/>
      <c r="G17" s="379"/>
      <c r="H17" s="379"/>
      <c r="I17" s="379"/>
      <c r="J17" s="379"/>
      <c r="K17" s="379"/>
      <c r="L17" s="379"/>
      <c r="M17" s="379"/>
      <c r="N17" s="402"/>
      <c r="O17" s="10">
        <f t="shared" si="3"/>
        <v>0</v>
      </c>
      <c r="P17" s="25"/>
      <c r="Q17" s="38"/>
      <c r="R17" s="17"/>
    </row>
    <row r="18" spans="1:18" ht="12.75" customHeight="1" x14ac:dyDescent="0.2">
      <c r="A18" s="697"/>
      <c r="B18" s="216" t="s">
        <v>417</v>
      </c>
      <c r="C18" s="382">
        <v>135935.57</v>
      </c>
      <c r="D18" s="382">
        <v>140938.46</v>
      </c>
      <c r="E18" s="382"/>
      <c r="F18" s="382"/>
      <c r="G18" s="382"/>
      <c r="H18" s="379"/>
      <c r="I18" s="379"/>
      <c r="J18" s="382"/>
      <c r="K18" s="382"/>
      <c r="L18" s="379"/>
      <c r="M18" s="382"/>
      <c r="N18" s="382"/>
      <c r="O18" s="40">
        <f t="shared" si="3"/>
        <v>276874.03000000003</v>
      </c>
      <c r="P18" s="25"/>
      <c r="Q18" s="38"/>
      <c r="R18" s="17"/>
    </row>
    <row r="19" spans="1:18" ht="14.25" customHeight="1" x14ac:dyDescent="0.2">
      <c r="A19" s="127">
        <v>36</v>
      </c>
      <c r="B19" s="128" t="s">
        <v>21</v>
      </c>
      <c r="C19" s="8">
        <f t="shared" ref="C19:O19" si="5">SUM(C20:C24)</f>
        <v>0</v>
      </c>
      <c r="D19" s="8">
        <f t="shared" si="5"/>
        <v>0</v>
      </c>
      <c r="E19" s="8">
        <f t="shared" si="5"/>
        <v>0</v>
      </c>
      <c r="F19" s="8">
        <f t="shared" si="5"/>
        <v>0</v>
      </c>
      <c r="G19" s="8">
        <f t="shared" si="5"/>
        <v>0</v>
      </c>
      <c r="H19" s="8">
        <f t="shared" si="5"/>
        <v>0</v>
      </c>
      <c r="I19" s="8">
        <f t="shared" si="5"/>
        <v>0</v>
      </c>
      <c r="J19" s="8">
        <f t="shared" si="5"/>
        <v>0</v>
      </c>
      <c r="K19" s="8">
        <f t="shared" si="5"/>
        <v>0</v>
      </c>
      <c r="L19" s="8">
        <f t="shared" si="5"/>
        <v>0</v>
      </c>
      <c r="M19" s="8">
        <f t="shared" si="5"/>
        <v>0</v>
      </c>
      <c r="N19" s="8">
        <f t="shared" si="5"/>
        <v>0</v>
      </c>
      <c r="O19" s="39">
        <f t="shared" si="5"/>
        <v>0</v>
      </c>
      <c r="P19" s="8">
        <f>SUM(P20:P24)</f>
        <v>0</v>
      </c>
      <c r="Q19" s="31"/>
      <c r="R19" s="17"/>
    </row>
    <row r="20" spans="1:18" ht="12.75" customHeight="1" x14ac:dyDescent="0.2">
      <c r="A20" s="134"/>
      <c r="B20" s="216" t="s">
        <v>151</v>
      </c>
      <c r="C20" s="372"/>
      <c r="D20" s="372"/>
      <c r="E20" s="372"/>
      <c r="F20" s="372"/>
      <c r="G20" s="372"/>
      <c r="H20" s="372"/>
      <c r="I20" s="372"/>
      <c r="J20" s="372"/>
      <c r="K20" s="372"/>
      <c r="L20" s="372"/>
      <c r="M20" s="372"/>
      <c r="N20" s="372"/>
      <c r="O20" s="32">
        <f t="shared" si="3"/>
        <v>0</v>
      </c>
      <c r="P20" s="10"/>
      <c r="Q20" s="38"/>
      <c r="R20" s="17"/>
    </row>
    <row r="21" spans="1:18" ht="12.4" customHeight="1" x14ac:dyDescent="0.2">
      <c r="A21" s="134"/>
      <c r="B21" s="6" t="s">
        <v>34</v>
      </c>
      <c r="C21" s="377"/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">
        <f t="shared" si="3"/>
        <v>0</v>
      </c>
      <c r="P21" s="10"/>
      <c r="Q21" s="38"/>
      <c r="R21" s="17"/>
    </row>
    <row r="22" spans="1:18" ht="12.4" customHeight="1" x14ac:dyDescent="0.2">
      <c r="A22" s="134"/>
      <c r="B22" s="6" t="s">
        <v>26</v>
      </c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">
        <f>SUM(C22:N22)</f>
        <v>0</v>
      </c>
      <c r="P22" s="10"/>
      <c r="Q22" s="38"/>
      <c r="R22" s="17"/>
    </row>
    <row r="23" spans="1:18" ht="12.4" customHeight="1" x14ac:dyDescent="0.2">
      <c r="A23" s="134"/>
      <c r="B23" s="6" t="s">
        <v>123</v>
      </c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">
        <f t="shared" si="3"/>
        <v>0</v>
      </c>
      <c r="P23" s="10"/>
      <c r="Q23" s="38"/>
      <c r="R23" s="17"/>
    </row>
    <row r="24" spans="1:18" ht="12.4" customHeight="1" x14ac:dyDescent="0.2">
      <c r="A24" s="134"/>
      <c r="B24" s="6" t="s">
        <v>19</v>
      </c>
      <c r="C24" s="378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">
        <f t="shared" si="3"/>
        <v>0</v>
      </c>
      <c r="P24" s="10"/>
      <c r="Q24" s="48"/>
      <c r="R24" s="17"/>
    </row>
    <row r="25" spans="1:18" ht="14.25" customHeight="1" x14ac:dyDescent="0.2">
      <c r="A25" s="127">
        <v>39</v>
      </c>
      <c r="B25" s="128" t="s">
        <v>11</v>
      </c>
      <c r="C25" s="7">
        <f>SUM(C26:C54)</f>
        <v>0</v>
      </c>
      <c r="D25" s="7">
        <f t="shared" ref="D25:P25" si="6">SUM(D26:D54)</f>
        <v>0</v>
      </c>
      <c r="E25" s="7">
        <f t="shared" si="6"/>
        <v>0</v>
      </c>
      <c r="F25" s="7">
        <f t="shared" si="6"/>
        <v>0</v>
      </c>
      <c r="G25" s="7">
        <f t="shared" si="6"/>
        <v>0</v>
      </c>
      <c r="H25" s="7">
        <f t="shared" si="6"/>
        <v>0</v>
      </c>
      <c r="I25" s="7">
        <f t="shared" si="6"/>
        <v>0</v>
      </c>
      <c r="J25" s="7">
        <f t="shared" si="6"/>
        <v>0</v>
      </c>
      <c r="K25" s="7">
        <f t="shared" si="6"/>
        <v>0</v>
      </c>
      <c r="L25" s="7">
        <f t="shared" si="6"/>
        <v>0</v>
      </c>
      <c r="M25" s="7">
        <f t="shared" si="6"/>
        <v>0</v>
      </c>
      <c r="N25" s="7">
        <f t="shared" si="6"/>
        <v>0</v>
      </c>
      <c r="O25" s="7">
        <f t="shared" si="6"/>
        <v>0</v>
      </c>
      <c r="P25" s="7">
        <f t="shared" si="6"/>
        <v>0</v>
      </c>
      <c r="Q25" s="49" t="e">
        <f>O25/P25*100</f>
        <v>#DIV/0!</v>
      </c>
      <c r="R25" s="17"/>
    </row>
    <row r="26" spans="1:18" ht="12.4" customHeight="1" x14ac:dyDescent="0.2">
      <c r="A26" s="134"/>
      <c r="B26" s="6" t="s">
        <v>241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">
        <f t="shared" si="3"/>
        <v>0</v>
      </c>
      <c r="P26" s="10"/>
      <c r="Q26" s="38"/>
      <c r="R26" s="17"/>
    </row>
    <row r="27" spans="1:18" ht="12.4" customHeight="1" x14ac:dyDescent="0.2">
      <c r="A27" s="134"/>
      <c r="B27" s="6" t="s">
        <v>269</v>
      </c>
      <c r="C27" s="379"/>
      <c r="D27" s="379"/>
      <c r="E27" s="382"/>
      <c r="F27" s="382"/>
      <c r="G27" s="382"/>
      <c r="H27" s="379"/>
      <c r="I27" s="379"/>
      <c r="J27" s="379"/>
      <c r="K27" s="379"/>
      <c r="L27" s="379"/>
      <c r="M27" s="379"/>
      <c r="N27" s="379"/>
      <c r="O27" s="37">
        <f t="shared" si="3"/>
        <v>0</v>
      </c>
      <c r="P27" s="10"/>
      <c r="Q27" s="38"/>
      <c r="R27" s="28"/>
    </row>
    <row r="28" spans="1:18" ht="12.4" customHeight="1" x14ac:dyDescent="0.2">
      <c r="A28" s="134"/>
      <c r="B28" s="6" t="s">
        <v>126</v>
      </c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">
        <f t="shared" si="3"/>
        <v>0</v>
      </c>
      <c r="P28" s="10"/>
      <c r="Q28" s="38"/>
      <c r="R28" s="17"/>
    </row>
    <row r="29" spans="1:18" ht="12.4" customHeight="1" x14ac:dyDescent="0.2">
      <c r="A29" s="392"/>
      <c r="B29" s="105" t="s">
        <v>225</v>
      </c>
      <c r="C29" s="379"/>
      <c r="D29" s="379"/>
      <c r="E29" s="379"/>
      <c r="F29" s="379"/>
      <c r="G29" s="379"/>
      <c r="H29" s="379"/>
      <c r="I29" s="379"/>
      <c r="J29" s="379"/>
      <c r="K29" s="379"/>
      <c r="L29" s="382"/>
      <c r="M29" s="379"/>
      <c r="N29" s="379"/>
      <c r="O29" s="37">
        <f t="shared" si="3"/>
        <v>0</v>
      </c>
      <c r="P29" s="10"/>
      <c r="Q29" s="38"/>
      <c r="R29" s="17"/>
    </row>
    <row r="30" spans="1:18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">
        <f t="shared" si="3"/>
        <v>0</v>
      </c>
      <c r="P30" s="10"/>
      <c r="Q30" s="38"/>
      <c r="R30" s="17"/>
    </row>
    <row r="31" spans="1:18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">
        <f t="shared" si="3"/>
        <v>0</v>
      </c>
      <c r="P31" s="10"/>
      <c r="Q31" s="38"/>
      <c r="R31" s="17"/>
    </row>
    <row r="32" spans="1:18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">
        <f t="shared" si="3"/>
        <v>0</v>
      </c>
      <c r="P32" s="10"/>
      <c r="Q32" s="38"/>
      <c r="R32" s="17"/>
    </row>
    <row r="33" spans="1:18" ht="12.4" customHeight="1" x14ac:dyDescent="0.2">
      <c r="A33" s="134"/>
      <c r="B33" s="105" t="s">
        <v>230</v>
      </c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">
        <f t="shared" si="3"/>
        <v>0</v>
      </c>
      <c r="P33" s="10"/>
      <c r="Q33" s="38"/>
      <c r="R33" s="17"/>
    </row>
    <row r="34" spans="1:18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">
        <f t="shared" si="3"/>
        <v>0</v>
      </c>
      <c r="P34" s="10"/>
      <c r="Q34" s="38"/>
      <c r="R34" s="17"/>
    </row>
    <row r="35" spans="1:18" ht="12.4" customHeight="1" x14ac:dyDescent="0.2">
      <c r="A35" s="134"/>
      <c r="B35" s="105" t="s">
        <v>120</v>
      </c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">
        <f t="shared" si="3"/>
        <v>0</v>
      </c>
      <c r="P35" s="10"/>
      <c r="Q35" s="38"/>
      <c r="R35" s="17"/>
    </row>
    <row r="36" spans="1:18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">
        <f t="shared" si="3"/>
        <v>0</v>
      </c>
      <c r="P36" s="10"/>
      <c r="Q36" s="38"/>
      <c r="R36" s="17"/>
    </row>
    <row r="37" spans="1:18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">
        <f t="shared" si="3"/>
        <v>0</v>
      </c>
      <c r="P37" s="10"/>
      <c r="Q37" s="38"/>
      <c r="R37" s="17"/>
    </row>
    <row r="38" spans="1:18" ht="12.4" customHeight="1" x14ac:dyDescent="0.2">
      <c r="A38" s="134"/>
      <c r="B38" s="6" t="s">
        <v>46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">
        <f t="shared" si="3"/>
        <v>0</v>
      </c>
      <c r="P38" s="10"/>
      <c r="Q38" s="38"/>
      <c r="R38" s="17"/>
    </row>
    <row r="39" spans="1:18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">
        <f t="shared" si="3"/>
        <v>0</v>
      </c>
      <c r="P39" s="10"/>
      <c r="Q39" s="38"/>
      <c r="R39" s="17"/>
    </row>
    <row r="40" spans="1:18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">
        <f t="shared" si="3"/>
        <v>0</v>
      </c>
      <c r="P40" s="10"/>
      <c r="Q40" s="38"/>
      <c r="R40" s="17"/>
    </row>
    <row r="41" spans="1:18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82"/>
      <c r="M41" s="379"/>
      <c r="N41" s="379"/>
      <c r="O41" s="37">
        <f t="shared" si="3"/>
        <v>0</v>
      </c>
      <c r="P41" s="10"/>
      <c r="Q41" s="38"/>
      <c r="R41" s="17"/>
    </row>
    <row r="42" spans="1:18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37">
        <f t="shared" si="3"/>
        <v>0</v>
      </c>
      <c r="P42" s="10"/>
      <c r="Q42" s="38"/>
      <c r="R42" s="17"/>
    </row>
    <row r="43" spans="1:18" ht="12.4" customHeight="1" x14ac:dyDescent="0.2">
      <c r="A43" s="134"/>
      <c r="B43" s="6" t="s">
        <v>142</v>
      </c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37">
        <f t="shared" si="3"/>
        <v>0</v>
      </c>
      <c r="P43" s="10"/>
      <c r="Q43" s="38"/>
      <c r="R43" s="17"/>
    </row>
    <row r="44" spans="1:18" ht="12.4" customHeight="1" x14ac:dyDescent="0.2">
      <c r="A44" s="134"/>
      <c r="B44" s="6" t="s">
        <v>161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">
        <f>SUM(C44:N44)</f>
        <v>0</v>
      </c>
      <c r="P44" s="10"/>
      <c r="Q44" s="38"/>
      <c r="R44" s="17"/>
    </row>
    <row r="45" spans="1:18" ht="12.4" customHeight="1" x14ac:dyDescent="0.2">
      <c r="A45" s="147"/>
      <c r="B45" s="6" t="s">
        <v>258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37">
        <f t="shared" si="3"/>
        <v>0</v>
      </c>
      <c r="P45" s="10"/>
      <c r="Q45" s="38"/>
      <c r="R45" s="17"/>
    </row>
    <row r="46" spans="1:18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3"/>
        <v>0</v>
      </c>
      <c r="P46" s="10"/>
      <c r="Q46" s="38"/>
      <c r="R46" s="17"/>
    </row>
    <row r="47" spans="1:18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">
        <f t="shared" si="3"/>
        <v>0</v>
      </c>
      <c r="P47" s="10"/>
      <c r="Q47" s="38"/>
      <c r="R47" s="17"/>
    </row>
    <row r="48" spans="1:18" ht="12.4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">
        <f t="shared" si="3"/>
        <v>0</v>
      </c>
      <c r="P48" s="10"/>
      <c r="Q48" s="38"/>
      <c r="R48" s="17"/>
    </row>
    <row r="49" spans="1:20" ht="12.4" customHeight="1" x14ac:dyDescent="0.2">
      <c r="A49" s="134"/>
      <c r="B49" s="6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">
        <f t="shared" si="3"/>
        <v>0</v>
      </c>
      <c r="P49" s="10"/>
      <c r="Q49" s="38"/>
      <c r="R49" s="17"/>
    </row>
    <row r="50" spans="1:20" ht="12.4" customHeight="1" x14ac:dyDescent="0.2">
      <c r="A50" s="134"/>
      <c r="B50" s="6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">
        <f t="shared" si="3"/>
        <v>0</v>
      </c>
      <c r="P50" s="10"/>
      <c r="Q50" s="38"/>
      <c r="R50" s="17"/>
    </row>
    <row r="51" spans="1:20" ht="12.4" customHeight="1" x14ac:dyDescent="0.2">
      <c r="A51" s="134"/>
      <c r="B51" s="6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37">
        <f t="shared" si="3"/>
        <v>0</v>
      </c>
      <c r="P51" s="10"/>
      <c r="Q51" s="38"/>
      <c r="R51" s="17"/>
    </row>
    <row r="52" spans="1:20" ht="12.4" customHeight="1" x14ac:dyDescent="0.2">
      <c r="A52" s="134"/>
      <c r="B52" s="6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">
        <f t="shared" si="3"/>
        <v>0</v>
      </c>
      <c r="P52" s="10"/>
      <c r="Q52" s="38"/>
      <c r="R52" s="17"/>
    </row>
    <row r="53" spans="1:20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">
        <f t="shared" si="3"/>
        <v>0</v>
      </c>
      <c r="P53" s="10"/>
      <c r="Q53" s="38"/>
      <c r="R53" s="17"/>
    </row>
    <row r="54" spans="1:20" ht="12.4" customHeight="1" x14ac:dyDescent="0.2">
      <c r="A54" s="134"/>
      <c r="B54" s="6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37">
        <f t="shared" si="3"/>
        <v>0</v>
      </c>
      <c r="P54" s="10"/>
      <c r="Q54" s="38"/>
      <c r="R54" s="17"/>
    </row>
    <row r="55" spans="1:20" ht="14.25" customHeight="1" x14ac:dyDescent="0.2">
      <c r="A55" s="576">
        <v>40</v>
      </c>
      <c r="B55" s="128" t="s">
        <v>263</v>
      </c>
      <c r="C55" s="8">
        <f>C56+C58</f>
        <v>0</v>
      </c>
      <c r="D55" s="8">
        <f t="shared" ref="D55:N55" si="7">D56+D58</f>
        <v>0</v>
      </c>
      <c r="E55" s="8">
        <f t="shared" si="7"/>
        <v>0</v>
      </c>
      <c r="F55" s="8">
        <f t="shared" si="7"/>
        <v>0</v>
      </c>
      <c r="G55" s="8">
        <f t="shared" si="7"/>
        <v>0</v>
      </c>
      <c r="H55" s="8">
        <f t="shared" si="7"/>
        <v>0</v>
      </c>
      <c r="I55" s="8">
        <f t="shared" si="7"/>
        <v>0</v>
      </c>
      <c r="J55" s="8">
        <f t="shared" si="7"/>
        <v>0</v>
      </c>
      <c r="K55" s="8">
        <f t="shared" si="7"/>
        <v>0</v>
      </c>
      <c r="L55" s="8">
        <f t="shared" si="7"/>
        <v>0</v>
      </c>
      <c r="M55" s="8">
        <f t="shared" si="7"/>
        <v>0</v>
      </c>
      <c r="N55" s="8">
        <f t="shared" si="7"/>
        <v>0</v>
      </c>
      <c r="O55" s="8">
        <f>SUM(O56:O58)</f>
        <v>0</v>
      </c>
      <c r="P55" s="30">
        <f>SUM(P56:P58)</f>
        <v>0</v>
      </c>
      <c r="Q55" s="42"/>
      <c r="R55" s="17"/>
    </row>
    <row r="56" spans="1:20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  <c r="S56" s="1"/>
      <c r="T56" s="1"/>
    </row>
    <row r="57" spans="1:20" ht="12.4" customHeight="1" x14ac:dyDescent="0.2">
      <c r="A57" s="134"/>
      <c r="B57" s="6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  <c r="S57" s="1"/>
      <c r="T57" s="1"/>
    </row>
    <row r="58" spans="1:20" ht="12.4" customHeight="1" x14ac:dyDescent="0.2">
      <c r="A58" s="133"/>
      <c r="B58" s="5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  <c r="S58" s="1"/>
      <c r="T58" s="1"/>
    </row>
    <row r="59" spans="1:20" ht="14.25" customHeight="1" x14ac:dyDescent="0.2">
      <c r="A59" s="206">
        <v>47</v>
      </c>
      <c r="B59" s="145" t="s">
        <v>20</v>
      </c>
      <c r="C59" s="177">
        <f>SUM(C60:C61)</f>
        <v>0</v>
      </c>
      <c r="D59" s="177">
        <f t="shared" ref="D59:O59" si="8">SUM(D60:D61)</f>
        <v>0</v>
      </c>
      <c r="E59" s="177">
        <f t="shared" si="8"/>
        <v>0</v>
      </c>
      <c r="F59" s="177">
        <f t="shared" si="8"/>
        <v>0</v>
      </c>
      <c r="G59" s="177">
        <f t="shared" si="8"/>
        <v>0</v>
      </c>
      <c r="H59" s="177">
        <f t="shared" si="8"/>
        <v>0</v>
      </c>
      <c r="I59" s="177">
        <f t="shared" si="8"/>
        <v>0</v>
      </c>
      <c r="J59" s="177">
        <f t="shared" si="8"/>
        <v>0</v>
      </c>
      <c r="K59" s="177">
        <f t="shared" si="8"/>
        <v>0</v>
      </c>
      <c r="L59" s="177">
        <f t="shared" si="8"/>
        <v>0</v>
      </c>
      <c r="M59" s="177">
        <f t="shared" si="8"/>
        <v>0</v>
      </c>
      <c r="N59" s="177">
        <f t="shared" si="8"/>
        <v>0</v>
      </c>
      <c r="O59" s="255">
        <f t="shared" si="8"/>
        <v>0</v>
      </c>
      <c r="P59" s="40">
        <f>SUM(P60:P61)</f>
        <v>0</v>
      </c>
      <c r="Q59" s="48"/>
      <c r="R59" s="17"/>
    </row>
    <row r="60" spans="1:20" ht="14.25" customHeight="1" x14ac:dyDescent="0.2">
      <c r="A60" s="135"/>
      <c r="B60" s="6" t="s">
        <v>218</v>
      </c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2"/>
      <c r="N60" s="382"/>
      <c r="O60" s="37">
        <f t="shared" si="3"/>
        <v>0</v>
      </c>
      <c r="P60" s="10"/>
      <c r="Q60" s="38"/>
      <c r="R60" s="17"/>
    </row>
    <row r="61" spans="1:20" ht="14.25" customHeight="1" x14ac:dyDescent="0.2">
      <c r="A61" s="133"/>
      <c r="B61" s="5" t="s">
        <v>237</v>
      </c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2"/>
      <c r="N61" s="382"/>
      <c r="O61" s="37">
        <f t="shared" si="3"/>
        <v>0</v>
      </c>
      <c r="P61" s="40"/>
      <c r="Q61" s="49"/>
      <c r="R61" s="17"/>
    </row>
    <row r="62" spans="1:20" ht="14.25" customHeight="1" x14ac:dyDescent="0.2">
      <c r="A62" s="127">
        <v>49</v>
      </c>
      <c r="B62" s="128" t="s">
        <v>432</v>
      </c>
      <c r="C62" s="374"/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>SUM(C62:N62)</f>
        <v>0</v>
      </c>
      <c r="P62" s="5"/>
      <c r="Q62" s="49"/>
      <c r="R62" s="17"/>
      <c r="S62" s="1"/>
      <c r="T62" s="1"/>
    </row>
    <row r="63" spans="1:20" ht="14.25" customHeight="1" x14ac:dyDescent="0.2">
      <c r="A63" s="136">
        <v>92</v>
      </c>
      <c r="B63" s="128" t="s">
        <v>290</v>
      </c>
      <c r="C63" s="385">
        <v>2659.1</v>
      </c>
      <c r="D63" s="385"/>
      <c r="E63" s="385"/>
      <c r="F63" s="385"/>
      <c r="G63" s="567"/>
      <c r="H63" s="374"/>
      <c r="I63" s="385"/>
      <c r="J63" s="385"/>
      <c r="K63" s="385"/>
      <c r="L63" s="385"/>
      <c r="M63" s="385"/>
      <c r="N63" s="385"/>
      <c r="O63" s="8">
        <f t="shared" si="3"/>
        <v>2659.1</v>
      </c>
      <c r="P63" s="8"/>
      <c r="Q63" s="31" t="e">
        <f>O63/P63*100</f>
        <v>#DIV/0!</v>
      </c>
      <c r="R63" s="17"/>
    </row>
    <row r="64" spans="1:20" ht="14.25" customHeight="1" x14ac:dyDescent="0.2">
      <c r="A64" s="127">
        <v>93</v>
      </c>
      <c r="B64" s="128" t="s">
        <v>184</v>
      </c>
      <c r="C64" s="385"/>
      <c r="D64" s="385"/>
      <c r="E64" s="385"/>
      <c r="F64" s="385"/>
      <c r="G64" s="385"/>
      <c r="H64" s="385"/>
      <c r="I64" s="385"/>
      <c r="J64" s="385"/>
      <c r="K64" s="385"/>
      <c r="L64" s="385"/>
      <c r="M64" s="385"/>
      <c r="N64" s="385"/>
      <c r="O64" s="8">
        <f t="shared" si="3"/>
        <v>0</v>
      </c>
      <c r="P64" s="8"/>
      <c r="Q64" s="42"/>
      <c r="R64" s="17"/>
    </row>
    <row r="65" spans="1:18" ht="14.25" customHeight="1" thickBot="1" x14ac:dyDescent="0.25">
      <c r="A65" s="496">
        <v>20</v>
      </c>
      <c r="B65" s="137" t="s">
        <v>236</v>
      </c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8"/>
      <c r="N65" s="388"/>
      <c r="O65" s="124">
        <f t="shared" si="3"/>
        <v>0</v>
      </c>
      <c r="P65" s="509"/>
      <c r="Q65" s="503"/>
      <c r="R65" s="17"/>
    </row>
    <row r="66" spans="1:18" ht="17.25" customHeight="1" thickBot="1" x14ac:dyDescent="0.25">
      <c r="A66" s="879" t="s">
        <v>162</v>
      </c>
      <c r="B66" s="880"/>
      <c r="C66" s="309">
        <f>C4+C5+C6+C11+C16+C19+C25+C55+C59+C62+C63+C64+C65</f>
        <v>138594.67000000001</v>
      </c>
      <c r="D66" s="309">
        <f t="shared" ref="D66:N66" si="9">D4+D5+D6+D11+D16+D19+D25+D55+D59+D62+D63+D64+D65</f>
        <v>140938.46</v>
      </c>
      <c r="E66" s="309">
        <f t="shared" si="9"/>
        <v>0</v>
      </c>
      <c r="F66" s="309">
        <f t="shared" si="9"/>
        <v>0</v>
      </c>
      <c r="G66" s="309">
        <f t="shared" si="9"/>
        <v>0</v>
      </c>
      <c r="H66" s="309">
        <f t="shared" si="9"/>
        <v>0</v>
      </c>
      <c r="I66" s="309">
        <f t="shared" si="9"/>
        <v>0</v>
      </c>
      <c r="J66" s="309">
        <f t="shared" si="9"/>
        <v>0</v>
      </c>
      <c r="K66" s="309">
        <f t="shared" si="9"/>
        <v>0</v>
      </c>
      <c r="L66" s="309">
        <f t="shared" si="9"/>
        <v>0</v>
      </c>
      <c r="M66" s="309">
        <f t="shared" si="9"/>
        <v>0</v>
      </c>
      <c r="N66" s="309">
        <f t="shared" si="9"/>
        <v>0</v>
      </c>
      <c r="O66" s="309">
        <f>O4+O5+O6+O11+O16+O19+O25+O55+O59+O62+O63+O64+O65</f>
        <v>279533.13</v>
      </c>
      <c r="P66" s="309">
        <f>P4+P5+P6+P11+P16+P19+P25+P55+P59+P62+P63+P64+P65</f>
        <v>0</v>
      </c>
      <c r="Q66" s="511" t="e">
        <f>O66/P66*100</f>
        <v>#DIV/0!</v>
      </c>
      <c r="R66" s="17"/>
    </row>
    <row r="67" spans="1:18" ht="17.25" hidden="1" customHeight="1" thickBot="1" x14ac:dyDescent="0.25">
      <c r="A67" s="138">
        <v>51</v>
      </c>
      <c r="B67" s="146" t="s">
        <v>152</v>
      </c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2">
        <f t="shared" si="3"/>
        <v>0</v>
      </c>
      <c r="P67" s="12"/>
      <c r="Q67" s="199"/>
      <c r="R67" s="17"/>
    </row>
    <row r="68" spans="1:18" ht="15" customHeight="1" thickBot="1" x14ac:dyDescent="0.25">
      <c r="A68" s="195">
        <v>52</v>
      </c>
      <c r="B68" s="139" t="s">
        <v>164</v>
      </c>
      <c r="C68" s="387"/>
      <c r="D68" s="387"/>
      <c r="E68" s="387"/>
      <c r="F68" s="387"/>
      <c r="G68" s="387"/>
      <c r="H68" s="387"/>
      <c r="I68" s="387"/>
      <c r="J68" s="387"/>
      <c r="K68" s="387"/>
      <c r="L68" s="387"/>
      <c r="M68" s="387"/>
      <c r="N68" s="387"/>
      <c r="O68" s="12">
        <f t="shared" si="3"/>
        <v>0</v>
      </c>
      <c r="P68" s="12"/>
      <c r="Q68" s="49" t="e">
        <f>O68/P68*100</f>
        <v>#DIV/0!</v>
      </c>
      <c r="R68" s="17"/>
    </row>
    <row r="69" spans="1:18" ht="17.25" customHeight="1" thickBot="1" x14ac:dyDescent="0.25">
      <c r="A69" s="877" t="s">
        <v>163</v>
      </c>
      <c r="B69" s="878"/>
      <c r="C69" s="310">
        <f>SUM(C66:C68)</f>
        <v>138594.67000000001</v>
      </c>
      <c r="D69" s="310">
        <f t="shared" ref="D69:N69" si="10">SUM(D66:D68)</f>
        <v>140938.46</v>
      </c>
      <c r="E69" s="310">
        <f t="shared" si="10"/>
        <v>0</v>
      </c>
      <c r="F69" s="310">
        <f t="shared" si="10"/>
        <v>0</v>
      </c>
      <c r="G69" s="310">
        <f t="shared" si="10"/>
        <v>0</v>
      </c>
      <c r="H69" s="310">
        <f t="shared" si="10"/>
        <v>0</v>
      </c>
      <c r="I69" s="310">
        <f t="shared" si="10"/>
        <v>0</v>
      </c>
      <c r="J69" s="310">
        <f t="shared" si="10"/>
        <v>0</v>
      </c>
      <c r="K69" s="310">
        <f t="shared" si="10"/>
        <v>0</v>
      </c>
      <c r="L69" s="310">
        <f t="shared" si="10"/>
        <v>0</v>
      </c>
      <c r="M69" s="310">
        <f t="shared" si="10"/>
        <v>0</v>
      </c>
      <c r="N69" s="310">
        <f t="shared" si="10"/>
        <v>0</v>
      </c>
      <c r="O69" s="311">
        <f>SUM(O66:O68)</f>
        <v>279533.13</v>
      </c>
      <c r="P69" s="311">
        <f>SUM(P66:P68)</f>
        <v>0</v>
      </c>
      <c r="Q69" s="312" t="e">
        <f>O69/P69*100</f>
        <v>#DIV/0!</v>
      </c>
      <c r="R69" s="17"/>
    </row>
    <row r="70" spans="1:18" ht="12.75" customHeight="1" x14ac:dyDescent="0.2">
      <c r="A70" s="426"/>
      <c r="B70" s="306"/>
      <c r="C70" s="396"/>
      <c r="D70" s="396"/>
      <c r="E70" s="396"/>
      <c r="F70" s="396"/>
      <c r="G70" s="396"/>
      <c r="H70" s="395"/>
      <c r="I70" s="398"/>
      <c r="J70" s="398"/>
      <c r="K70" s="28"/>
      <c r="L70" s="28"/>
      <c r="M70" s="28"/>
      <c r="N70" s="28"/>
      <c r="O70" s="17"/>
      <c r="P70" s="17"/>
      <c r="Q70" s="17"/>
      <c r="R70" s="17"/>
    </row>
    <row r="71" spans="1:18" x14ac:dyDescent="0.2">
      <c r="A71" s="684" t="s">
        <v>286</v>
      </c>
      <c r="B71" s="883" t="s">
        <v>443</v>
      </c>
      <c r="C71" s="883"/>
      <c r="D71" s="883"/>
      <c r="E71" s="883"/>
      <c r="F71" s="883"/>
      <c r="G71" s="883"/>
      <c r="H71" s="398"/>
      <c r="I71" s="398"/>
      <c r="J71" s="395"/>
      <c r="K71" s="17"/>
      <c r="L71" s="17"/>
      <c r="M71" s="17"/>
      <c r="N71" s="17"/>
      <c r="O71" s="17"/>
      <c r="P71" s="17"/>
      <c r="Q71" s="17"/>
      <c r="R71" s="17"/>
    </row>
    <row r="72" spans="1:18" x14ac:dyDescent="0.2">
      <c r="A72" s="875"/>
      <c r="B72" s="715"/>
      <c r="C72" s="396"/>
      <c r="D72" s="396"/>
      <c r="E72" s="396"/>
      <c r="F72" s="396"/>
      <c r="G72" s="396"/>
      <c r="H72" s="398"/>
      <c r="I72" s="398"/>
      <c r="J72" s="395"/>
      <c r="K72" s="17"/>
      <c r="L72" s="17"/>
      <c r="M72" s="17"/>
      <c r="N72" s="17"/>
      <c r="O72" s="17"/>
      <c r="P72" s="17"/>
      <c r="Q72" s="17"/>
      <c r="R72" s="17"/>
    </row>
    <row r="73" spans="1:18" x14ac:dyDescent="0.2">
      <c r="A73" s="875"/>
      <c r="B73" s="715"/>
      <c r="C73" s="396"/>
      <c r="D73" s="396"/>
      <c r="E73" s="396"/>
      <c r="F73" s="396"/>
      <c r="G73" s="396"/>
      <c r="H73" s="398"/>
      <c r="I73" s="398"/>
      <c r="J73" s="395"/>
      <c r="K73" s="17"/>
      <c r="L73" s="17"/>
      <c r="M73" s="17"/>
      <c r="N73" s="17"/>
      <c r="O73" s="17"/>
      <c r="P73" s="17"/>
      <c r="Q73" s="17"/>
      <c r="R73" s="17"/>
    </row>
    <row r="74" spans="1:18" x14ac:dyDescent="0.2">
      <c r="A74" s="875"/>
      <c r="B74" s="713"/>
      <c r="C74" s="396"/>
      <c r="D74" s="396"/>
      <c r="E74" s="396"/>
      <c r="F74" s="396"/>
      <c r="G74" s="396"/>
      <c r="H74" s="398"/>
      <c r="I74" s="398"/>
      <c r="J74" s="395"/>
      <c r="K74" s="17"/>
      <c r="L74" s="17"/>
      <c r="M74" s="17"/>
      <c r="N74" s="17"/>
      <c r="O74" s="17"/>
      <c r="P74" s="17"/>
      <c r="Q74" s="17"/>
      <c r="R74" s="17"/>
    </row>
    <row r="75" spans="1:18" x14ac:dyDescent="0.2">
      <c r="A75" s="875"/>
      <c r="B75" s="713"/>
      <c r="C75" s="396"/>
      <c r="D75" s="396"/>
      <c r="E75" s="396"/>
      <c r="F75" s="396"/>
      <c r="G75" s="396"/>
      <c r="H75" s="398"/>
      <c r="I75" s="398"/>
      <c r="J75" s="395"/>
      <c r="K75" s="17"/>
      <c r="L75" s="17"/>
      <c r="M75" s="17"/>
      <c r="N75" s="17"/>
      <c r="O75" s="17"/>
      <c r="P75" s="17"/>
      <c r="Q75" s="17"/>
      <c r="R75" s="17"/>
    </row>
    <row r="76" spans="1:18" x14ac:dyDescent="0.2">
      <c r="A76" s="875"/>
      <c r="B76" s="713"/>
      <c r="C76" s="396"/>
      <c r="D76" s="396"/>
      <c r="E76" s="396"/>
      <c r="F76" s="396"/>
      <c r="G76" s="396"/>
      <c r="H76" s="396"/>
      <c r="I76" s="396"/>
      <c r="J76" s="396"/>
      <c r="K76" s="17"/>
      <c r="L76" s="17"/>
      <c r="M76" s="17"/>
      <c r="N76" s="17"/>
      <c r="O76" s="17"/>
      <c r="P76" s="17"/>
      <c r="Q76" s="17"/>
      <c r="R76" s="17"/>
    </row>
    <row r="77" spans="1:18" x14ac:dyDescent="0.2">
      <c r="A77" s="875"/>
      <c r="B77" s="713"/>
      <c r="C77" s="396"/>
      <c r="D77" s="396"/>
      <c r="E77" s="396"/>
      <c r="F77" s="396"/>
      <c r="G77" s="396"/>
      <c r="H77" s="396"/>
      <c r="I77" s="396"/>
      <c r="J77" s="396"/>
      <c r="K77" s="17"/>
      <c r="L77" s="17"/>
      <c r="M77" s="17"/>
      <c r="N77" s="17"/>
      <c r="O77" s="17"/>
      <c r="P77" s="17"/>
      <c r="Q77" s="17"/>
      <c r="R77" s="17"/>
    </row>
    <row r="78" spans="1:18" x14ac:dyDescent="0.2">
      <c r="A78" s="875"/>
      <c r="B78" s="713"/>
      <c r="C78" s="396"/>
      <c r="D78" s="396"/>
      <c r="E78" s="396"/>
      <c r="F78" s="396"/>
      <c r="G78" s="396"/>
      <c r="H78" s="396"/>
      <c r="I78" s="396"/>
      <c r="J78" s="396"/>
      <c r="K78" s="17"/>
      <c r="L78" s="17"/>
      <c r="M78" s="17"/>
      <c r="N78" s="17"/>
      <c r="O78" s="17"/>
      <c r="P78" s="17"/>
      <c r="Q78" s="17"/>
      <c r="R78" s="17"/>
    </row>
    <row r="79" spans="1:18" x14ac:dyDescent="0.2">
      <c r="A79" s="875"/>
      <c r="B79" s="713"/>
      <c r="C79" s="396"/>
      <c r="D79" s="396"/>
      <c r="E79" s="396"/>
      <c r="F79" s="396"/>
      <c r="G79" s="396"/>
      <c r="H79" s="395"/>
      <c r="I79" s="395"/>
      <c r="J79" s="395"/>
      <c r="K79" s="28"/>
      <c r="L79" s="17"/>
      <c r="M79" s="17"/>
      <c r="N79" s="17"/>
      <c r="O79" s="17"/>
      <c r="P79" s="17"/>
      <c r="Q79" s="17"/>
      <c r="R79" s="17"/>
    </row>
    <row r="80" spans="1:18" ht="15" customHeight="1" x14ac:dyDescent="0.2">
      <c r="A80" s="875"/>
      <c r="B80" s="713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</row>
    <row r="81" spans="1:18" x14ac:dyDescent="0.2">
      <c r="A81" s="684"/>
      <c r="B81" s="713"/>
      <c r="C81" s="416"/>
      <c r="D81" s="416"/>
      <c r="E81" s="416"/>
      <c r="F81" s="416"/>
      <c r="G81" s="416"/>
      <c r="H81" s="395"/>
      <c r="I81" s="395"/>
      <c r="J81" s="395"/>
      <c r="K81" s="17"/>
      <c r="L81" s="17"/>
      <c r="M81" s="17"/>
      <c r="N81" s="17"/>
      <c r="O81" s="17"/>
      <c r="P81" s="17"/>
      <c r="Q81" s="17"/>
      <c r="R81" s="17"/>
    </row>
    <row r="82" spans="1:18" x14ac:dyDescent="0.2">
      <c r="A82" s="407"/>
      <c r="B82" s="395"/>
      <c r="C82" s="416"/>
      <c r="D82" s="416"/>
      <c r="E82" s="416"/>
      <c r="F82" s="416"/>
      <c r="G82" s="416"/>
      <c r="H82" s="395"/>
      <c r="I82" s="395"/>
      <c r="J82" s="395"/>
      <c r="K82" s="17"/>
      <c r="L82" s="17"/>
      <c r="M82" s="17"/>
      <c r="N82" s="17"/>
      <c r="O82" s="17"/>
      <c r="P82" s="17"/>
      <c r="Q82" s="17"/>
      <c r="R82" s="17"/>
    </row>
    <row r="83" spans="1:18" x14ac:dyDescent="0.2">
      <c r="A83" s="407"/>
      <c r="B83" s="395"/>
      <c r="C83" s="416"/>
      <c r="D83" s="416"/>
      <c r="E83" s="416"/>
      <c r="F83" s="416"/>
      <c r="G83" s="416"/>
      <c r="H83" s="395"/>
      <c r="I83" s="395"/>
      <c r="J83" s="395"/>
      <c r="K83" s="17"/>
      <c r="L83" s="17"/>
      <c r="M83" s="17"/>
      <c r="N83" s="17"/>
      <c r="O83" s="17"/>
      <c r="P83" s="17"/>
      <c r="Q83" s="17"/>
      <c r="R83" s="17"/>
    </row>
    <row r="84" spans="1:18" x14ac:dyDescent="0.2">
      <c r="A84" s="407"/>
      <c r="B84" s="395"/>
      <c r="C84" s="416"/>
      <c r="D84" s="416"/>
      <c r="E84" s="416"/>
      <c r="F84" s="416"/>
      <c r="G84" s="416"/>
      <c r="H84" s="395"/>
      <c r="I84" s="395"/>
      <c r="J84" s="395"/>
      <c r="K84" s="17"/>
      <c r="L84" s="17"/>
      <c r="M84" s="17"/>
      <c r="N84" s="17"/>
      <c r="O84" s="17"/>
      <c r="P84" s="17"/>
      <c r="Q84" s="17"/>
      <c r="R84" s="17"/>
    </row>
    <row r="85" spans="1:18" x14ac:dyDescent="0.2">
      <c r="A85" s="407"/>
      <c r="B85" s="395"/>
      <c r="C85" s="416"/>
      <c r="D85" s="416"/>
      <c r="E85" s="416"/>
      <c r="F85" s="416"/>
      <c r="G85" s="416"/>
      <c r="H85" s="395"/>
      <c r="I85" s="395"/>
      <c r="J85" s="395"/>
      <c r="K85" s="17"/>
      <c r="L85" s="17"/>
      <c r="M85" s="17"/>
      <c r="N85" s="17"/>
      <c r="O85" s="17"/>
      <c r="P85" s="17"/>
      <c r="Q85" s="17"/>
      <c r="R85" s="17"/>
    </row>
    <row r="86" spans="1:18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</row>
    <row r="87" spans="1:18" x14ac:dyDescent="0.2">
      <c r="A87" s="18"/>
      <c r="B87" s="425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</row>
    <row r="88" spans="1:18" x14ac:dyDescent="0.2">
      <c r="A88" s="18"/>
      <c r="B88" s="425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x14ac:dyDescent="0.2">
      <c r="A89" s="18"/>
      <c r="B89" s="425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1:18" x14ac:dyDescent="0.2">
      <c r="A90" s="18"/>
      <c r="B90" s="425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x14ac:dyDescent="0.2">
      <c r="A92" s="18"/>
      <c r="B92" s="425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x14ac:dyDescent="0.2">
      <c r="A94" s="18"/>
      <c r="B94" s="425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x14ac:dyDescent="0.2">
      <c r="A652" s="18"/>
      <c r="B652" s="17"/>
      <c r="C652" s="27"/>
      <c r="D652" s="27"/>
      <c r="E652" s="27"/>
      <c r="F652" s="27"/>
      <c r="G652" s="2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x14ac:dyDescent="0.2">
      <c r="A653" s="18"/>
      <c r="B653" s="17"/>
      <c r="C653" s="27"/>
      <c r="D653" s="27"/>
      <c r="E653" s="27"/>
      <c r="F653" s="27"/>
      <c r="G653" s="2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x14ac:dyDescent="0.2">
      <c r="A654" s="18"/>
      <c r="B654" s="17"/>
      <c r="C654" s="27"/>
      <c r="D654" s="27"/>
      <c r="E654" s="27"/>
      <c r="F654" s="27"/>
      <c r="G654" s="2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</sheetData>
  <mergeCells count="6">
    <mergeCell ref="A2:P2"/>
    <mergeCell ref="A69:B69"/>
    <mergeCell ref="A66:B66"/>
    <mergeCell ref="A3:B3"/>
    <mergeCell ref="A72:A80"/>
    <mergeCell ref="B71:G71"/>
  </mergeCells>
  <phoneticPr fontId="0" type="noConversion"/>
  <conditionalFormatting sqref="P56:P58">
    <cfRule type="cellIs" dxfId="14" priority="1" stopIfTrue="1" operator="greaterThan">
      <formula>100</formula>
    </cfRule>
  </conditionalFormatting>
  <printOptions horizontalCentered="1"/>
  <pageMargins left="0.19685039370078741" right="0.19685039370078741" top="0.59055118110236227" bottom="0.31496062992125984" header="0.31496062992125984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651"/>
  <sheetViews>
    <sheetView topLeftCell="A37" zoomScaleNormal="100" workbookViewId="0">
      <pane xSplit="2" topLeftCell="C1" activePane="topRight" state="frozen"/>
      <selection activeCell="B49" sqref="B49"/>
      <selection pane="topRight" activeCell="C66" sqref="C66:N66"/>
    </sheetView>
  </sheetViews>
  <sheetFormatPr defaultColWidth="9.28515625" defaultRowHeight="12.75" x14ac:dyDescent="0.2"/>
  <cols>
    <col min="1" max="1" width="5.42578125" style="14" customWidth="1"/>
    <col min="2" max="2" width="27.28515625" style="1" customWidth="1"/>
    <col min="3" max="3" width="12.28515625" style="3" customWidth="1"/>
    <col min="4" max="4" width="9.28515625" style="3" customWidth="1"/>
    <col min="5" max="5" width="9.42578125" style="3" customWidth="1"/>
    <col min="6" max="6" width="10" style="3" customWidth="1"/>
    <col min="7" max="7" width="9.28515625" style="3" customWidth="1"/>
    <col min="8" max="8" width="9.42578125" style="1" customWidth="1"/>
    <col min="9" max="10" width="9.7109375" style="1" customWidth="1"/>
    <col min="11" max="14" width="11.28515625" style="1" customWidth="1"/>
    <col min="15" max="15" width="12.7109375" style="1" customWidth="1"/>
    <col min="16" max="16" width="12.28515625" style="1" customWidth="1"/>
    <col min="17" max="17" width="7.42578125" style="1" customWidth="1"/>
    <col min="18" max="18" width="6.7109375" style="1" customWidth="1"/>
    <col min="19" max="19" width="5.5703125" customWidth="1"/>
    <col min="20" max="20" width="5.28515625" customWidth="1"/>
    <col min="21" max="21" width="26.42578125" style="1" customWidth="1"/>
    <col min="22" max="22" width="12.140625" style="1" customWidth="1"/>
    <col min="23" max="16384" width="9.28515625" style="1"/>
  </cols>
  <sheetData>
    <row r="1" spans="1:26" ht="15" x14ac:dyDescent="0.25">
      <c r="A1" s="61" t="s">
        <v>418</v>
      </c>
    </row>
    <row r="2" spans="1:26" ht="18" x14ac:dyDescent="0.25">
      <c r="A2" s="876" t="s">
        <v>118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203"/>
    </row>
    <row r="3" spans="1:26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165" t="s">
        <v>16</v>
      </c>
      <c r="G3" s="117" t="s">
        <v>17</v>
      </c>
      <c r="H3" s="101" t="s">
        <v>3</v>
      </c>
      <c r="I3" s="116" t="s">
        <v>4</v>
      </c>
      <c r="J3" s="116" t="s">
        <v>5</v>
      </c>
      <c r="K3" s="116" t="s">
        <v>6</v>
      </c>
      <c r="L3" s="116" t="s">
        <v>7</v>
      </c>
      <c r="M3" s="116" t="s">
        <v>8</v>
      </c>
      <c r="N3" s="118" t="s">
        <v>9</v>
      </c>
      <c r="O3" s="119" t="s">
        <v>28</v>
      </c>
      <c r="P3" s="57" t="s">
        <v>157</v>
      </c>
      <c r="Q3" s="189" t="s">
        <v>76</v>
      </c>
      <c r="R3" s="112"/>
      <c r="S3"/>
      <c r="T3"/>
      <c r="U3"/>
      <c r="V3"/>
      <c r="W3"/>
      <c r="X3" s="112"/>
      <c r="Y3" s="112"/>
      <c r="Z3" s="112"/>
    </row>
    <row r="4" spans="1:26" ht="14.25" customHeight="1" x14ac:dyDescent="0.2">
      <c r="A4" s="127">
        <v>14</v>
      </c>
      <c r="B4" s="128" t="s">
        <v>10</v>
      </c>
      <c r="C4" s="385"/>
      <c r="D4" s="385"/>
      <c r="E4" s="385"/>
      <c r="F4" s="385"/>
      <c r="G4" s="385"/>
      <c r="H4" s="385"/>
      <c r="I4" s="374"/>
      <c r="J4" s="374"/>
      <c r="K4" s="385"/>
      <c r="L4" s="373"/>
      <c r="M4" s="385"/>
      <c r="N4" s="385"/>
      <c r="O4" s="30">
        <f t="shared" ref="O4:O10" si="0">SUM(C4:N4)</f>
        <v>0</v>
      </c>
      <c r="P4" s="8"/>
      <c r="Q4" s="49" t="e">
        <f>O4/P4*100</f>
        <v>#DIV/0!</v>
      </c>
      <c r="R4" s="28"/>
      <c r="U4"/>
      <c r="V4"/>
      <c r="W4"/>
    </row>
    <row r="5" spans="1:26" ht="14.25" customHeight="1" x14ac:dyDescent="0.2">
      <c r="A5" s="468">
        <v>18</v>
      </c>
      <c r="B5" s="128" t="s">
        <v>153</v>
      </c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8">
        <f>SUM(C5:N5)</f>
        <v>0</v>
      </c>
      <c r="P5" s="8"/>
      <c r="Q5" s="49"/>
      <c r="R5" s="17"/>
      <c r="U5"/>
      <c r="V5"/>
      <c r="W5"/>
    </row>
    <row r="6" spans="1:26" ht="14.25" customHeight="1" x14ac:dyDescent="0.2">
      <c r="A6" s="127">
        <v>30</v>
      </c>
      <c r="B6" s="128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8">
        <f>SUM(P7:P10)</f>
        <v>0</v>
      </c>
      <c r="Q6" s="31"/>
      <c r="R6" s="17"/>
      <c r="U6"/>
      <c r="V6"/>
      <c r="W6"/>
    </row>
    <row r="7" spans="1:26" ht="12.4" customHeight="1" x14ac:dyDescent="0.2">
      <c r="A7" s="129"/>
      <c r="B7" s="115" t="s">
        <v>24</v>
      </c>
      <c r="C7" s="372"/>
      <c r="D7" s="372"/>
      <c r="E7" s="372"/>
      <c r="F7" s="372"/>
      <c r="G7" s="372"/>
      <c r="H7" s="372"/>
      <c r="I7" s="372"/>
      <c r="J7" s="372"/>
      <c r="K7" s="372"/>
      <c r="L7" s="372"/>
      <c r="M7" s="372"/>
      <c r="N7" s="377"/>
      <c r="O7" s="10">
        <f t="shared" si="0"/>
        <v>0</v>
      </c>
      <c r="P7" s="10"/>
      <c r="Q7" s="38"/>
      <c r="R7" s="17"/>
      <c r="U7"/>
      <c r="V7"/>
      <c r="W7"/>
    </row>
    <row r="8" spans="1:26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 t="shared" si="0"/>
        <v>0</v>
      </c>
      <c r="P8" s="10"/>
      <c r="Q8" s="38"/>
      <c r="R8" s="17"/>
      <c r="U8"/>
      <c r="V8"/>
      <c r="W8"/>
    </row>
    <row r="9" spans="1:26" ht="12.4" customHeight="1" x14ac:dyDescent="0.2">
      <c r="A9" s="130"/>
      <c r="B9" s="6" t="s">
        <v>140</v>
      </c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10">
        <f t="shared" si="0"/>
        <v>0</v>
      </c>
      <c r="P9" s="10"/>
      <c r="Q9" s="48"/>
      <c r="R9" s="17"/>
      <c r="U9"/>
      <c r="V9"/>
      <c r="W9"/>
    </row>
    <row r="10" spans="1:26" ht="12.4" customHeight="1" x14ac:dyDescent="0.2">
      <c r="A10" s="131"/>
      <c r="B10" s="5" t="s">
        <v>305</v>
      </c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9">
        <f t="shared" si="0"/>
        <v>0</v>
      </c>
      <c r="P10" s="10"/>
      <c r="Q10" s="48"/>
      <c r="R10" s="17"/>
      <c r="U10"/>
      <c r="V10"/>
      <c r="W10"/>
    </row>
    <row r="11" spans="1:26" ht="14.25" customHeight="1" x14ac:dyDescent="0.2">
      <c r="A11" s="127">
        <v>33</v>
      </c>
      <c r="B11" s="128" t="s">
        <v>18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0</v>
      </c>
      <c r="P11" s="7">
        <f>SUM(P12:P15)</f>
        <v>0</v>
      </c>
      <c r="Q11" s="49" t="e">
        <f>O11/P11*100</f>
        <v>#DIV/0!</v>
      </c>
      <c r="R11" s="17"/>
      <c r="U11"/>
      <c r="V11"/>
      <c r="W11"/>
    </row>
    <row r="12" spans="1:26" ht="14.25" customHeight="1" x14ac:dyDescent="0.2">
      <c r="A12" s="132"/>
      <c r="B12" s="115" t="s">
        <v>112</v>
      </c>
      <c r="C12" s="370"/>
      <c r="D12" s="370"/>
      <c r="E12" s="370"/>
      <c r="F12" s="370"/>
      <c r="G12" s="370"/>
      <c r="H12" s="381"/>
      <c r="I12" s="370"/>
      <c r="J12" s="370"/>
      <c r="K12" s="381"/>
      <c r="L12" s="370"/>
      <c r="M12" s="370"/>
      <c r="N12" s="370"/>
      <c r="O12" s="9">
        <f t="shared" ref="O12:O68" si="3">SUM(C12:N12)</f>
        <v>0</v>
      </c>
      <c r="P12" s="9"/>
      <c r="Q12" s="33"/>
      <c r="R12" s="17"/>
    </row>
    <row r="13" spans="1:26" ht="14.25" customHeight="1" x14ac:dyDescent="0.2">
      <c r="A13" s="135"/>
      <c r="B13" s="6" t="s">
        <v>288</v>
      </c>
      <c r="C13" s="379"/>
      <c r="D13" s="379"/>
      <c r="E13" s="379"/>
      <c r="F13" s="379"/>
      <c r="G13" s="379"/>
      <c r="H13" s="382"/>
      <c r="I13" s="379"/>
      <c r="J13" s="379"/>
      <c r="K13" s="382"/>
      <c r="L13" s="379"/>
      <c r="M13" s="379"/>
      <c r="N13" s="379"/>
      <c r="O13" s="10">
        <f t="shared" si="3"/>
        <v>0</v>
      </c>
      <c r="P13" s="10"/>
      <c r="Q13" s="17"/>
      <c r="R13" s="17"/>
    </row>
    <row r="14" spans="1:26" ht="14.25" customHeight="1" x14ac:dyDescent="0.2">
      <c r="A14" s="135"/>
      <c r="B14" s="6" t="s">
        <v>270</v>
      </c>
      <c r="C14" s="379"/>
      <c r="D14" s="379"/>
      <c r="E14" s="379"/>
      <c r="F14" s="379"/>
      <c r="G14" s="379"/>
      <c r="H14" s="382"/>
      <c r="I14" s="379"/>
      <c r="J14" s="379"/>
      <c r="K14" s="382"/>
      <c r="L14" s="379"/>
      <c r="M14" s="379"/>
      <c r="N14" s="379"/>
      <c r="O14" s="10">
        <f t="shared" si="3"/>
        <v>0</v>
      </c>
      <c r="P14" s="10"/>
      <c r="Q14" s="17"/>
      <c r="R14" s="17"/>
    </row>
    <row r="15" spans="1:26" ht="14.25" customHeight="1" x14ac:dyDescent="0.2">
      <c r="A15" s="206"/>
      <c r="B15" s="5" t="s">
        <v>155</v>
      </c>
      <c r="C15" s="383"/>
      <c r="D15" s="383"/>
      <c r="E15" s="383"/>
      <c r="F15" s="383"/>
      <c r="G15" s="383"/>
      <c r="H15" s="376"/>
      <c r="I15" s="383"/>
      <c r="J15" s="383"/>
      <c r="K15" s="376"/>
      <c r="L15" s="383"/>
      <c r="M15" s="383"/>
      <c r="N15" s="383"/>
      <c r="O15" s="40">
        <f t="shared" si="3"/>
        <v>0</v>
      </c>
      <c r="P15" s="40"/>
      <c r="Q15" s="324"/>
      <c r="R15" s="17"/>
    </row>
    <row r="16" spans="1:26" ht="14.25" customHeight="1" x14ac:dyDescent="0.2">
      <c r="A16" s="136">
        <v>34</v>
      </c>
      <c r="B16" s="128" t="s">
        <v>211</v>
      </c>
      <c r="C16" s="378">
        <f>C17+C18</f>
        <v>0</v>
      </c>
      <c r="D16" s="378">
        <f t="shared" ref="D16:N16" si="4">D17+D18</f>
        <v>0</v>
      </c>
      <c r="E16" s="378">
        <f t="shared" si="4"/>
        <v>0</v>
      </c>
      <c r="F16" s="378">
        <f t="shared" si="4"/>
        <v>0</v>
      </c>
      <c r="G16" s="378">
        <f t="shared" si="4"/>
        <v>0</v>
      </c>
      <c r="H16" s="378">
        <f t="shared" si="4"/>
        <v>0</v>
      </c>
      <c r="I16" s="378">
        <f t="shared" si="4"/>
        <v>0</v>
      </c>
      <c r="J16" s="378">
        <f t="shared" si="4"/>
        <v>0</v>
      </c>
      <c r="K16" s="378">
        <f t="shared" si="4"/>
        <v>0</v>
      </c>
      <c r="L16" s="378">
        <f t="shared" si="4"/>
        <v>0</v>
      </c>
      <c r="M16" s="378">
        <f t="shared" si="4"/>
        <v>0</v>
      </c>
      <c r="N16" s="378">
        <f t="shared" si="4"/>
        <v>0</v>
      </c>
      <c r="O16" s="371">
        <f>O17+O18</f>
        <v>0</v>
      </c>
      <c r="P16" s="371">
        <f>P17+P18</f>
        <v>0</v>
      </c>
      <c r="Q16" s="465"/>
      <c r="R16" s="17"/>
    </row>
    <row r="17" spans="1:18" ht="12.75" customHeight="1" x14ac:dyDescent="0.2">
      <c r="A17" s="697"/>
      <c r="B17" s="216" t="s">
        <v>289</v>
      </c>
      <c r="C17" s="379"/>
      <c r="D17" s="379"/>
      <c r="E17" s="379"/>
      <c r="F17" s="379"/>
      <c r="G17" s="379"/>
      <c r="H17" s="379"/>
      <c r="I17" s="379"/>
      <c r="J17" s="379"/>
      <c r="K17" s="379"/>
      <c r="L17" s="379"/>
      <c r="M17" s="379"/>
      <c r="N17" s="402"/>
      <c r="O17" s="10">
        <f t="shared" si="3"/>
        <v>0</v>
      </c>
      <c r="P17" s="25"/>
      <c r="Q17" s="38"/>
      <c r="R17" s="17"/>
    </row>
    <row r="18" spans="1:18" ht="12.75" customHeight="1" x14ac:dyDescent="0.2">
      <c r="A18" s="697"/>
      <c r="B18" s="216" t="s">
        <v>297</v>
      </c>
      <c r="C18" s="379"/>
      <c r="D18" s="379"/>
      <c r="E18" s="379"/>
      <c r="F18" s="379"/>
      <c r="G18" s="379"/>
      <c r="H18" s="379"/>
      <c r="I18" s="379"/>
      <c r="J18" s="379"/>
      <c r="K18" s="379"/>
      <c r="L18" s="379"/>
      <c r="M18" s="379"/>
      <c r="N18" s="402"/>
      <c r="O18" s="40">
        <f t="shared" si="3"/>
        <v>0</v>
      </c>
      <c r="P18" s="25"/>
      <c r="Q18" s="38"/>
      <c r="R18" s="17"/>
    </row>
    <row r="19" spans="1:18" ht="14.25" customHeight="1" x14ac:dyDescent="0.2">
      <c r="A19" s="127">
        <v>36</v>
      </c>
      <c r="B19" s="128" t="s">
        <v>21</v>
      </c>
      <c r="C19" s="8">
        <f t="shared" ref="C19:O19" si="5">SUM(C20:C24)</f>
        <v>0</v>
      </c>
      <c r="D19" s="8">
        <f t="shared" si="5"/>
        <v>0</v>
      </c>
      <c r="E19" s="8">
        <f t="shared" si="5"/>
        <v>0</v>
      </c>
      <c r="F19" s="8">
        <f t="shared" si="5"/>
        <v>0</v>
      </c>
      <c r="G19" s="8">
        <f t="shared" si="5"/>
        <v>0</v>
      </c>
      <c r="H19" s="8">
        <f t="shared" si="5"/>
        <v>0</v>
      </c>
      <c r="I19" s="8">
        <f t="shared" si="5"/>
        <v>0</v>
      </c>
      <c r="J19" s="8">
        <f t="shared" si="5"/>
        <v>0</v>
      </c>
      <c r="K19" s="8">
        <f t="shared" si="5"/>
        <v>0</v>
      </c>
      <c r="L19" s="8">
        <f t="shared" si="5"/>
        <v>0</v>
      </c>
      <c r="M19" s="8">
        <f t="shared" si="5"/>
        <v>0</v>
      </c>
      <c r="N19" s="8">
        <f t="shared" si="5"/>
        <v>0</v>
      </c>
      <c r="O19" s="39">
        <f t="shared" si="5"/>
        <v>0</v>
      </c>
      <c r="P19" s="8">
        <f>SUM(P20:P24)</f>
        <v>0</v>
      </c>
      <c r="Q19" s="49"/>
      <c r="R19" s="17"/>
    </row>
    <row r="20" spans="1:18" ht="12.75" customHeight="1" x14ac:dyDescent="0.2">
      <c r="A20" s="134"/>
      <c r="B20" s="216" t="s">
        <v>151</v>
      </c>
      <c r="C20" s="379"/>
      <c r="D20" s="379"/>
      <c r="E20" s="379"/>
      <c r="F20" s="379"/>
      <c r="G20" s="377"/>
      <c r="H20" s="377"/>
      <c r="I20" s="372"/>
      <c r="J20" s="372"/>
      <c r="K20" s="372"/>
      <c r="L20" s="372"/>
      <c r="M20" s="372"/>
      <c r="N20" s="372"/>
      <c r="O20" s="32">
        <f t="shared" si="3"/>
        <v>0</v>
      </c>
      <c r="P20" s="10"/>
      <c r="Q20" s="38"/>
      <c r="R20" s="17"/>
    </row>
    <row r="21" spans="1:18" ht="12.4" customHeight="1" x14ac:dyDescent="0.2">
      <c r="A21" s="134"/>
      <c r="B21" s="6" t="s">
        <v>34</v>
      </c>
      <c r="C21" s="377"/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">
        <f t="shared" si="3"/>
        <v>0</v>
      </c>
      <c r="P21" s="10"/>
      <c r="Q21" s="38"/>
      <c r="R21" s="17"/>
    </row>
    <row r="22" spans="1:18" ht="12.4" customHeight="1" x14ac:dyDescent="0.2">
      <c r="A22" s="134"/>
      <c r="B22" s="6" t="s">
        <v>26</v>
      </c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">
        <f>SUM(C22:N22)</f>
        <v>0</v>
      </c>
      <c r="P22" s="10"/>
      <c r="Q22" s="38"/>
      <c r="R22" s="17"/>
    </row>
    <row r="23" spans="1:18" ht="12.4" customHeight="1" x14ac:dyDescent="0.2">
      <c r="A23" s="134"/>
      <c r="B23" s="6" t="s">
        <v>123</v>
      </c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">
        <f t="shared" si="3"/>
        <v>0</v>
      </c>
      <c r="P23" s="10"/>
      <c r="Q23" s="38"/>
      <c r="R23" s="17"/>
    </row>
    <row r="24" spans="1:18" ht="12.4" customHeight="1" x14ac:dyDescent="0.2">
      <c r="A24" s="134"/>
      <c r="B24" s="6" t="s">
        <v>19</v>
      </c>
      <c r="C24" s="378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">
        <f t="shared" si="3"/>
        <v>0</v>
      </c>
      <c r="P24" s="10"/>
      <c r="Q24" s="48"/>
      <c r="R24" s="17"/>
    </row>
    <row r="25" spans="1:18" ht="14.25" customHeight="1" x14ac:dyDescent="0.2">
      <c r="A25" s="127">
        <v>39</v>
      </c>
      <c r="B25" s="128" t="s">
        <v>11</v>
      </c>
      <c r="C25" s="7">
        <f>SUM(C26:C54)</f>
        <v>0</v>
      </c>
      <c r="D25" s="7">
        <f t="shared" ref="D25:P25" si="6">SUM(D26:D54)</f>
        <v>0</v>
      </c>
      <c r="E25" s="7">
        <f t="shared" si="6"/>
        <v>0</v>
      </c>
      <c r="F25" s="7">
        <f t="shared" si="6"/>
        <v>0</v>
      </c>
      <c r="G25" s="7">
        <f t="shared" si="6"/>
        <v>0</v>
      </c>
      <c r="H25" s="7">
        <f t="shared" si="6"/>
        <v>0</v>
      </c>
      <c r="I25" s="7">
        <f t="shared" si="6"/>
        <v>0</v>
      </c>
      <c r="J25" s="7">
        <f t="shared" si="6"/>
        <v>0</v>
      </c>
      <c r="K25" s="7">
        <f t="shared" si="6"/>
        <v>0</v>
      </c>
      <c r="L25" s="7">
        <f t="shared" si="6"/>
        <v>0</v>
      </c>
      <c r="M25" s="7">
        <f t="shared" si="6"/>
        <v>0</v>
      </c>
      <c r="N25" s="7">
        <f t="shared" si="6"/>
        <v>0</v>
      </c>
      <c r="O25" s="7">
        <f t="shared" si="6"/>
        <v>0</v>
      </c>
      <c r="P25" s="7">
        <f t="shared" si="6"/>
        <v>0</v>
      </c>
      <c r="Q25" s="49"/>
      <c r="R25" s="17"/>
    </row>
    <row r="26" spans="1:18" ht="12.4" customHeight="1" x14ac:dyDescent="0.2">
      <c r="A26" s="134"/>
      <c r="B26" s="6" t="s">
        <v>241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">
        <f t="shared" si="3"/>
        <v>0</v>
      </c>
      <c r="P26" s="10"/>
      <c r="Q26" s="38"/>
      <c r="R26" s="17"/>
    </row>
    <row r="27" spans="1:18" ht="12.4" customHeight="1" x14ac:dyDescent="0.2">
      <c r="A27" s="134"/>
      <c r="B27" s="6" t="s">
        <v>269</v>
      </c>
      <c r="C27" s="379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">
        <f t="shared" si="3"/>
        <v>0</v>
      </c>
      <c r="P27" s="10"/>
      <c r="Q27" s="38"/>
      <c r="R27" s="17"/>
    </row>
    <row r="28" spans="1:18" ht="12.4" customHeight="1" x14ac:dyDescent="0.2">
      <c r="A28" s="134"/>
      <c r="B28" s="6" t="s">
        <v>126</v>
      </c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">
        <f t="shared" si="3"/>
        <v>0</v>
      </c>
      <c r="P28" s="10"/>
      <c r="Q28" s="38"/>
      <c r="R28" s="17"/>
    </row>
    <row r="29" spans="1:18" ht="12.4" customHeight="1" x14ac:dyDescent="0.2">
      <c r="A29" s="134"/>
      <c r="B29" s="105" t="s">
        <v>225</v>
      </c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">
        <f t="shared" si="3"/>
        <v>0</v>
      </c>
      <c r="P29" s="10"/>
      <c r="Q29" s="38"/>
      <c r="R29" s="17"/>
    </row>
    <row r="30" spans="1:18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">
        <f t="shared" si="3"/>
        <v>0</v>
      </c>
      <c r="P30" s="10"/>
      <c r="Q30" s="38"/>
      <c r="R30" s="28"/>
    </row>
    <row r="31" spans="1:18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">
        <f t="shared" si="3"/>
        <v>0</v>
      </c>
      <c r="P31" s="10"/>
      <c r="Q31" s="38"/>
      <c r="R31" s="17"/>
    </row>
    <row r="32" spans="1:18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">
        <f t="shared" si="3"/>
        <v>0</v>
      </c>
      <c r="P32" s="10"/>
      <c r="Q32" s="38"/>
      <c r="R32" s="17"/>
    </row>
    <row r="33" spans="1:18" ht="12.4" customHeight="1" x14ac:dyDescent="0.2">
      <c r="A33" s="134"/>
      <c r="B33" s="105" t="s">
        <v>230</v>
      </c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">
        <f t="shared" si="3"/>
        <v>0</v>
      </c>
      <c r="P33" s="10"/>
      <c r="Q33" s="38"/>
      <c r="R33" s="17"/>
    </row>
    <row r="34" spans="1:18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">
        <f t="shared" si="3"/>
        <v>0</v>
      </c>
      <c r="P34" s="10"/>
      <c r="Q34" s="38"/>
      <c r="R34" s="17"/>
    </row>
    <row r="35" spans="1:18" ht="12.4" customHeight="1" x14ac:dyDescent="0.2">
      <c r="A35" s="134"/>
      <c r="B35" s="105" t="s">
        <v>120</v>
      </c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">
        <f t="shared" si="3"/>
        <v>0</v>
      </c>
      <c r="P35" s="10"/>
      <c r="Q35" s="38"/>
      <c r="R35" s="17"/>
    </row>
    <row r="36" spans="1:18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">
        <f t="shared" si="3"/>
        <v>0</v>
      </c>
      <c r="P36" s="10"/>
      <c r="Q36" s="38"/>
      <c r="R36" s="17"/>
    </row>
    <row r="37" spans="1:18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">
        <f t="shared" si="3"/>
        <v>0</v>
      </c>
      <c r="P37" s="10"/>
      <c r="Q37" s="38"/>
      <c r="R37" s="17"/>
    </row>
    <row r="38" spans="1:18" ht="12.4" customHeight="1" x14ac:dyDescent="0.2">
      <c r="A38" s="134"/>
      <c r="B38" s="6" t="s">
        <v>46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">
        <f t="shared" si="3"/>
        <v>0</v>
      </c>
      <c r="P38" s="10"/>
      <c r="Q38" s="38"/>
      <c r="R38" s="17"/>
    </row>
    <row r="39" spans="1:18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82"/>
      <c r="L39" s="382"/>
      <c r="M39" s="379"/>
      <c r="N39" s="379"/>
      <c r="O39" s="37">
        <f t="shared" si="3"/>
        <v>0</v>
      </c>
      <c r="P39" s="10"/>
      <c r="Q39" s="38"/>
      <c r="R39" s="17"/>
    </row>
    <row r="40" spans="1:18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82"/>
      <c r="L40" s="382"/>
      <c r="M40" s="379"/>
      <c r="N40" s="379"/>
      <c r="O40" s="37">
        <f t="shared" si="3"/>
        <v>0</v>
      </c>
      <c r="P40" s="10"/>
      <c r="Q40" s="38"/>
      <c r="R40" s="17"/>
    </row>
    <row r="41" spans="1:18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82"/>
      <c r="L41" s="382"/>
      <c r="M41" s="379"/>
      <c r="N41" s="379"/>
      <c r="O41" s="37">
        <f t="shared" si="3"/>
        <v>0</v>
      </c>
      <c r="P41" s="10"/>
      <c r="Q41" s="38"/>
      <c r="R41" s="17"/>
    </row>
    <row r="42" spans="1:18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37">
        <f t="shared" si="3"/>
        <v>0</v>
      </c>
      <c r="P42" s="10"/>
      <c r="Q42" s="38"/>
      <c r="R42" s="17"/>
    </row>
    <row r="43" spans="1:18" ht="12.4" customHeight="1" x14ac:dyDescent="0.2">
      <c r="A43" s="134"/>
      <c r="B43" s="6" t="s">
        <v>142</v>
      </c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37">
        <f t="shared" si="3"/>
        <v>0</v>
      </c>
      <c r="P43" s="10"/>
      <c r="Q43" s="38"/>
      <c r="R43" s="17"/>
    </row>
    <row r="44" spans="1:18" ht="12.4" customHeight="1" x14ac:dyDescent="0.2">
      <c r="A44" s="134"/>
      <c r="B44" s="6" t="s">
        <v>161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">
        <f>SUM(C44:N44)</f>
        <v>0</v>
      </c>
      <c r="P44" s="10"/>
      <c r="Q44" s="38"/>
      <c r="R44" s="17"/>
    </row>
    <row r="45" spans="1:18" ht="12.4" customHeight="1" x14ac:dyDescent="0.2">
      <c r="A45" s="134"/>
      <c r="B45" s="6" t="s">
        <v>258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37">
        <f t="shared" si="3"/>
        <v>0</v>
      </c>
      <c r="P45" s="10"/>
      <c r="Q45" s="38"/>
      <c r="R45" s="17"/>
    </row>
    <row r="46" spans="1:18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3"/>
        <v>0</v>
      </c>
      <c r="P46" s="10"/>
      <c r="Q46" s="38"/>
      <c r="R46" s="17"/>
    </row>
    <row r="47" spans="1:18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">
        <f t="shared" si="3"/>
        <v>0</v>
      </c>
      <c r="P47" s="10"/>
      <c r="Q47" s="38"/>
      <c r="R47" s="17"/>
    </row>
    <row r="48" spans="1:18" ht="12.4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">
        <f t="shared" si="3"/>
        <v>0</v>
      </c>
      <c r="P48" s="10"/>
      <c r="Q48" s="38"/>
      <c r="R48" s="17"/>
    </row>
    <row r="49" spans="1:20" ht="12.4" customHeight="1" x14ac:dyDescent="0.2">
      <c r="A49" s="134"/>
      <c r="B49" s="6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">
        <f t="shared" si="3"/>
        <v>0</v>
      </c>
      <c r="P49" s="10"/>
      <c r="Q49" s="38"/>
      <c r="R49" s="17"/>
    </row>
    <row r="50" spans="1:20" ht="12.4" customHeight="1" x14ac:dyDescent="0.2">
      <c r="A50" s="134"/>
      <c r="B50" s="6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">
        <f t="shared" si="3"/>
        <v>0</v>
      </c>
      <c r="P50" s="10"/>
      <c r="Q50" s="38"/>
      <c r="R50" s="17"/>
    </row>
    <row r="51" spans="1:20" ht="12.4" customHeight="1" x14ac:dyDescent="0.2">
      <c r="A51" s="134"/>
      <c r="B51" s="6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37">
        <f t="shared" si="3"/>
        <v>0</v>
      </c>
      <c r="P51" s="10"/>
      <c r="Q51" s="38"/>
      <c r="R51" s="17"/>
    </row>
    <row r="52" spans="1:20" ht="12.4" customHeight="1" x14ac:dyDescent="0.2">
      <c r="A52" s="134"/>
      <c r="B52" s="6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">
        <f t="shared" si="3"/>
        <v>0</v>
      </c>
      <c r="P52" s="10"/>
      <c r="Q52" s="38"/>
      <c r="R52" s="17"/>
    </row>
    <row r="53" spans="1:20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">
        <f t="shared" si="3"/>
        <v>0</v>
      </c>
      <c r="P53" s="10"/>
      <c r="Q53" s="38"/>
      <c r="R53" s="17"/>
    </row>
    <row r="54" spans="1:20" ht="12.4" customHeight="1" x14ac:dyDescent="0.2">
      <c r="A54" s="134"/>
      <c r="B54" s="6"/>
      <c r="C54" s="379"/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79"/>
      <c r="O54" s="37">
        <f t="shared" si="3"/>
        <v>0</v>
      </c>
      <c r="P54" s="10"/>
      <c r="Q54" s="38"/>
      <c r="R54" s="17"/>
    </row>
    <row r="55" spans="1:20" ht="13.5" customHeight="1" x14ac:dyDescent="0.2">
      <c r="A55" s="576">
        <v>40</v>
      </c>
      <c r="B55" s="128" t="s">
        <v>263</v>
      </c>
      <c r="C55" s="8">
        <f>C56+C58</f>
        <v>0</v>
      </c>
      <c r="D55" s="8">
        <f t="shared" ref="D55:N55" si="7">D56+D58</f>
        <v>0</v>
      </c>
      <c r="E55" s="8">
        <f t="shared" si="7"/>
        <v>0</v>
      </c>
      <c r="F55" s="8">
        <f t="shared" si="7"/>
        <v>0</v>
      </c>
      <c r="G55" s="8">
        <f t="shared" si="7"/>
        <v>0</v>
      </c>
      <c r="H55" s="8">
        <f t="shared" si="7"/>
        <v>0</v>
      </c>
      <c r="I55" s="8">
        <f t="shared" si="7"/>
        <v>0</v>
      </c>
      <c r="J55" s="8">
        <f t="shared" si="7"/>
        <v>0</v>
      </c>
      <c r="K55" s="8">
        <f t="shared" si="7"/>
        <v>0</v>
      </c>
      <c r="L55" s="8">
        <f t="shared" si="7"/>
        <v>0</v>
      </c>
      <c r="M55" s="8">
        <f t="shared" si="7"/>
        <v>0</v>
      </c>
      <c r="N55" s="8">
        <f t="shared" si="7"/>
        <v>0</v>
      </c>
      <c r="O55" s="8">
        <f>SUM(O56:O58)</f>
        <v>0</v>
      </c>
      <c r="P55" s="30">
        <f>SUM(P56:P58)</f>
        <v>0</v>
      </c>
      <c r="Q55" s="42"/>
      <c r="R55" s="17"/>
    </row>
    <row r="56" spans="1:20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  <c r="S56" s="1"/>
      <c r="T56" s="1"/>
    </row>
    <row r="57" spans="1:20" ht="12.4" customHeight="1" x14ac:dyDescent="0.2">
      <c r="A57" s="134"/>
      <c r="B57" s="6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  <c r="S57" s="1"/>
      <c r="T57" s="1"/>
    </row>
    <row r="58" spans="1:20" ht="12.4" customHeight="1" x14ac:dyDescent="0.2">
      <c r="A58" s="133"/>
      <c r="B58" s="5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  <c r="S58" s="1"/>
      <c r="T58" s="1"/>
    </row>
    <row r="59" spans="1:20" ht="14.25" customHeight="1" x14ac:dyDescent="0.2">
      <c r="A59" s="206">
        <v>47</v>
      </c>
      <c r="B59" s="145" t="s">
        <v>20</v>
      </c>
      <c r="C59" s="177">
        <f t="shared" ref="C59:O59" si="8">SUM(C60:C61)</f>
        <v>0</v>
      </c>
      <c r="D59" s="177">
        <f t="shared" si="8"/>
        <v>0</v>
      </c>
      <c r="E59" s="177">
        <f t="shared" si="8"/>
        <v>0</v>
      </c>
      <c r="F59" s="177">
        <f t="shared" si="8"/>
        <v>0</v>
      </c>
      <c r="G59" s="177">
        <f t="shared" si="8"/>
        <v>0</v>
      </c>
      <c r="H59" s="177">
        <f t="shared" si="8"/>
        <v>0</v>
      </c>
      <c r="I59" s="177">
        <f t="shared" si="8"/>
        <v>0</v>
      </c>
      <c r="J59" s="177">
        <f t="shared" si="8"/>
        <v>0</v>
      </c>
      <c r="K59" s="177">
        <f t="shared" si="8"/>
        <v>0</v>
      </c>
      <c r="L59" s="177">
        <f t="shared" si="8"/>
        <v>0</v>
      </c>
      <c r="M59" s="177">
        <f t="shared" si="8"/>
        <v>0</v>
      </c>
      <c r="N59" s="177">
        <f t="shared" si="8"/>
        <v>0</v>
      </c>
      <c r="O59" s="255">
        <f t="shared" si="8"/>
        <v>0</v>
      </c>
      <c r="P59" s="40">
        <f>SUM(P60:P61)</f>
        <v>0</v>
      </c>
      <c r="Q59" s="48"/>
      <c r="R59" s="17"/>
    </row>
    <row r="60" spans="1:20" ht="14.25" customHeight="1" x14ac:dyDescent="0.2">
      <c r="A60" s="135"/>
      <c r="B60" s="6" t="s">
        <v>218</v>
      </c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2"/>
      <c r="N60" s="382"/>
      <c r="O60" s="37">
        <f t="shared" si="3"/>
        <v>0</v>
      </c>
      <c r="P60" s="10"/>
      <c r="Q60" s="38"/>
      <c r="R60" s="17"/>
    </row>
    <row r="61" spans="1:20" ht="14.25" customHeight="1" x14ac:dyDescent="0.2">
      <c r="A61" s="133"/>
      <c r="B61" s="5" t="s">
        <v>237</v>
      </c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2"/>
      <c r="N61" s="382"/>
      <c r="O61" s="37">
        <f t="shared" si="3"/>
        <v>0</v>
      </c>
      <c r="P61" s="40"/>
      <c r="Q61" s="49"/>
      <c r="R61" s="17"/>
    </row>
    <row r="62" spans="1:20" ht="14.25" customHeight="1" x14ac:dyDescent="0.2">
      <c r="A62" s="127">
        <v>49</v>
      </c>
      <c r="B62" s="128" t="s">
        <v>432</v>
      </c>
      <c r="C62" s="374"/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>SUM(C62:N62)</f>
        <v>0</v>
      </c>
      <c r="P62" s="5"/>
      <c r="Q62" s="49"/>
      <c r="R62" s="17"/>
      <c r="S62" s="1"/>
      <c r="T62" s="1"/>
    </row>
    <row r="63" spans="1:20" ht="14.25" customHeight="1" x14ac:dyDescent="0.2">
      <c r="A63" s="136">
        <v>92</v>
      </c>
      <c r="B63" s="128" t="s">
        <v>220</v>
      </c>
      <c r="C63" s="385"/>
      <c r="D63" s="385"/>
      <c r="E63" s="385"/>
      <c r="F63" s="385"/>
      <c r="G63" s="385"/>
      <c r="H63" s="374"/>
      <c r="I63" s="385"/>
      <c r="J63" s="385"/>
      <c r="K63" s="385"/>
      <c r="L63" s="385"/>
      <c r="M63" s="385"/>
      <c r="N63" s="385"/>
      <c r="O63" s="8">
        <f t="shared" si="3"/>
        <v>0</v>
      </c>
      <c r="P63" s="8"/>
      <c r="Q63" s="31"/>
      <c r="R63" s="17"/>
    </row>
    <row r="64" spans="1:20" ht="14.25" customHeight="1" x14ac:dyDescent="0.2">
      <c r="A64" s="127">
        <v>93</v>
      </c>
      <c r="B64" s="128" t="s">
        <v>184</v>
      </c>
      <c r="C64" s="385"/>
      <c r="D64" s="385"/>
      <c r="E64" s="385"/>
      <c r="F64" s="385"/>
      <c r="G64" s="385"/>
      <c r="H64" s="385"/>
      <c r="I64" s="385"/>
      <c r="J64" s="385"/>
      <c r="K64" s="385"/>
      <c r="L64" s="385"/>
      <c r="M64" s="385"/>
      <c r="N64" s="385"/>
      <c r="O64" s="8">
        <f t="shared" si="3"/>
        <v>0</v>
      </c>
      <c r="P64" s="8"/>
      <c r="Q64" s="42"/>
      <c r="R64" s="17"/>
    </row>
    <row r="65" spans="1:18" ht="14.25" customHeight="1" thickBot="1" x14ac:dyDescent="0.25">
      <c r="A65" s="496">
        <v>20</v>
      </c>
      <c r="B65" s="137" t="s">
        <v>236</v>
      </c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8"/>
      <c r="N65" s="388"/>
      <c r="O65" s="124">
        <f t="shared" si="3"/>
        <v>0</v>
      </c>
      <c r="P65" s="509"/>
      <c r="Q65" s="503"/>
      <c r="R65" s="17"/>
    </row>
    <row r="66" spans="1:18" ht="17.25" customHeight="1" thickBot="1" x14ac:dyDescent="0.25">
      <c r="A66" s="879" t="s">
        <v>162</v>
      </c>
      <c r="B66" s="880"/>
      <c r="C66" s="309">
        <f>C4+C5+C6+C11+C16+C19+C25+C55+C59+C62+C63+C64+C65</f>
        <v>0</v>
      </c>
      <c r="D66" s="309">
        <f t="shared" ref="D66:N66" si="9">D4+D5+D6+D11+D16+D19+D25+D55+D59+D62+D63+D64+D65</f>
        <v>0</v>
      </c>
      <c r="E66" s="309">
        <f t="shared" si="9"/>
        <v>0</v>
      </c>
      <c r="F66" s="309">
        <f t="shared" si="9"/>
        <v>0</v>
      </c>
      <c r="G66" s="309">
        <f t="shared" si="9"/>
        <v>0</v>
      </c>
      <c r="H66" s="309">
        <f t="shared" si="9"/>
        <v>0</v>
      </c>
      <c r="I66" s="309">
        <f t="shared" si="9"/>
        <v>0</v>
      </c>
      <c r="J66" s="309">
        <f t="shared" si="9"/>
        <v>0</v>
      </c>
      <c r="K66" s="309">
        <f t="shared" si="9"/>
        <v>0</v>
      </c>
      <c r="L66" s="309">
        <f t="shared" si="9"/>
        <v>0</v>
      </c>
      <c r="M66" s="309">
        <f t="shared" si="9"/>
        <v>0</v>
      </c>
      <c r="N66" s="309">
        <f t="shared" si="9"/>
        <v>0</v>
      </c>
      <c r="O66" s="309">
        <f>O4+O5+O6+O11+O16+O19+O25+O55+O59+O62+O63+O64+O65</f>
        <v>0</v>
      </c>
      <c r="P66" s="309">
        <f>P4+P5+P6+P11+P16+P19+P25+P55+P59+P62+P63+P64+P65</f>
        <v>0</v>
      </c>
      <c r="Q66" s="511" t="e">
        <f>O66/P66*100</f>
        <v>#DIV/0!</v>
      </c>
      <c r="R66" s="17"/>
    </row>
    <row r="67" spans="1:18" ht="17.25" hidden="1" customHeight="1" thickBot="1" x14ac:dyDescent="0.25">
      <c r="A67" s="138">
        <v>51</v>
      </c>
      <c r="B67" s="146" t="s">
        <v>152</v>
      </c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2">
        <f t="shared" si="3"/>
        <v>0</v>
      </c>
      <c r="P67" s="12"/>
      <c r="Q67" s="56"/>
      <c r="R67" s="17"/>
    </row>
    <row r="68" spans="1:18" ht="15" customHeight="1" thickBot="1" x14ac:dyDescent="0.25">
      <c r="A68" s="195">
        <v>52</v>
      </c>
      <c r="B68" s="139" t="s">
        <v>164</v>
      </c>
      <c r="C68" s="387"/>
      <c r="D68" s="387"/>
      <c r="E68" s="387"/>
      <c r="F68" s="387"/>
      <c r="G68" s="387"/>
      <c r="H68" s="387"/>
      <c r="I68" s="387"/>
      <c r="J68" s="387"/>
      <c r="K68" s="387"/>
      <c r="L68" s="387"/>
      <c r="M68" s="387"/>
      <c r="N68" s="387"/>
      <c r="O68" s="12">
        <f t="shared" si="3"/>
        <v>0</v>
      </c>
      <c r="P68" s="12"/>
      <c r="Q68" s="49" t="e">
        <f>O68/P68*100</f>
        <v>#DIV/0!</v>
      </c>
      <c r="R68" s="17"/>
    </row>
    <row r="69" spans="1:18" ht="17.25" customHeight="1" thickBot="1" x14ac:dyDescent="0.25">
      <c r="A69" s="877" t="s">
        <v>163</v>
      </c>
      <c r="B69" s="878"/>
      <c r="C69" s="310">
        <f>SUM(C66:C68)</f>
        <v>0</v>
      </c>
      <c r="D69" s="310">
        <f t="shared" ref="D69:N69" si="10">SUM(D66:D68)</f>
        <v>0</v>
      </c>
      <c r="E69" s="310">
        <f t="shared" si="10"/>
        <v>0</v>
      </c>
      <c r="F69" s="310">
        <f t="shared" si="10"/>
        <v>0</v>
      </c>
      <c r="G69" s="310">
        <f t="shared" si="10"/>
        <v>0</v>
      </c>
      <c r="H69" s="310">
        <f t="shared" si="10"/>
        <v>0</v>
      </c>
      <c r="I69" s="310">
        <f t="shared" si="10"/>
        <v>0</v>
      </c>
      <c r="J69" s="310">
        <f t="shared" si="10"/>
        <v>0</v>
      </c>
      <c r="K69" s="310">
        <f t="shared" si="10"/>
        <v>0</v>
      </c>
      <c r="L69" s="310">
        <f t="shared" si="10"/>
        <v>0</v>
      </c>
      <c r="M69" s="310">
        <f t="shared" si="10"/>
        <v>0</v>
      </c>
      <c r="N69" s="310">
        <f t="shared" si="10"/>
        <v>0</v>
      </c>
      <c r="O69" s="311">
        <f>SUM(O66:O68)</f>
        <v>0</v>
      </c>
      <c r="P69" s="313">
        <f>SUM(P66:P68)</f>
        <v>0</v>
      </c>
      <c r="Q69" s="312" t="e">
        <f>O69/P69*100</f>
        <v>#DIV/0!</v>
      </c>
      <c r="R69" s="17"/>
    </row>
    <row r="70" spans="1:18" ht="14.25" customHeight="1" x14ac:dyDescent="0.2">
      <c r="A70" s="392"/>
      <c r="B70" s="393"/>
      <c r="C70" s="396"/>
      <c r="D70" s="396"/>
      <c r="E70" s="396"/>
      <c r="F70" s="396"/>
      <c r="G70" s="396"/>
      <c r="H70" s="395"/>
      <c r="I70" s="395"/>
      <c r="J70" s="395"/>
      <c r="K70" s="395"/>
      <c r="L70" s="17"/>
      <c r="M70" s="17"/>
      <c r="N70" s="17"/>
      <c r="O70" s="17"/>
      <c r="P70" s="17"/>
      <c r="Q70" s="17"/>
      <c r="R70" s="17"/>
    </row>
    <row r="71" spans="1:18" ht="14.65" customHeight="1" x14ac:dyDescent="0.2">
      <c r="A71" s="415"/>
      <c r="B71" s="395"/>
      <c r="C71" s="396"/>
      <c r="D71" s="396"/>
      <c r="E71" s="396"/>
      <c r="F71" s="396"/>
      <c r="G71" s="396"/>
      <c r="H71" s="395"/>
      <c r="I71" s="398"/>
      <c r="J71" s="398"/>
      <c r="K71" s="398"/>
      <c r="L71" s="28"/>
      <c r="M71" s="28"/>
      <c r="N71" s="28"/>
      <c r="O71" s="17"/>
      <c r="P71" s="17"/>
      <c r="Q71" s="17"/>
      <c r="R71" s="17"/>
    </row>
    <row r="72" spans="1:18" x14ac:dyDescent="0.2">
      <c r="A72" s="406"/>
      <c r="B72" s="395"/>
      <c r="C72" s="396"/>
      <c r="D72" s="396"/>
      <c r="E72" s="396"/>
      <c r="F72" s="396"/>
      <c r="G72" s="396"/>
      <c r="H72" s="395"/>
      <c r="I72" s="398"/>
      <c r="J72" s="398"/>
      <c r="K72" s="395"/>
      <c r="L72" s="17"/>
      <c r="M72" s="17"/>
      <c r="N72" s="17"/>
      <c r="O72" s="17"/>
      <c r="P72" s="17"/>
      <c r="Q72" s="17"/>
      <c r="R72" s="17"/>
    </row>
    <row r="73" spans="1:18" x14ac:dyDescent="0.2">
      <c r="A73" s="406"/>
      <c r="B73" s="395"/>
      <c r="C73" s="396"/>
      <c r="D73" s="396"/>
      <c r="E73" s="396"/>
      <c r="F73" s="396"/>
      <c r="G73" s="396"/>
      <c r="H73" s="403"/>
      <c r="I73" s="395"/>
      <c r="J73" s="395"/>
      <c r="K73" s="395"/>
      <c r="L73" s="17"/>
      <c r="M73" s="17"/>
      <c r="N73" s="17"/>
      <c r="O73" s="17"/>
      <c r="P73" s="17"/>
      <c r="Q73" s="17"/>
      <c r="R73" s="17"/>
    </row>
    <row r="74" spans="1:18" x14ac:dyDescent="0.2">
      <c r="A74" s="406"/>
      <c r="B74" s="395"/>
      <c r="C74" s="396"/>
      <c r="D74" s="396"/>
      <c r="E74" s="396"/>
      <c r="F74" s="396"/>
      <c r="G74" s="396"/>
      <c r="H74" s="395"/>
      <c r="I74" s="395"/>
      <c r="J74" s="395"/>
      <c r="K74" s="395"/>
      <c r="L74" s="17"/>
      <c r="M74" s="17"/>
      <c r="N74" s="17"/>
      <c r="O74" s="17"/>
      <c r="P74" s="17"/>
      <c r="Q74" s="17"/>
      <c r="R74" s="17"/>
    </row>
    <row r="75" spans="1:18" x14ac:dyDescent="0.2">
      <c r="A75" s="406"/>
      <c r="B75" s="395"/>
      <c r="C75" s="396"/>
      <c r="D75" s="396"/>
      <c r="E75" s="396"/>
      <c r="F75" s="396"/>
      <c r="G75" s="396"/>
      <c r="H75" s="395"/>
      <c r="I75" s="395"/>
      <c r="J75" s="395"/>
      <c r="K75" s="395"/>
      <c r="L75" s="17"/>
      <c r="M75" s="17"/>
      <c r="N75" s="17"/>
      <c r="O75" s="17"/>
      <c r="P75" s="17"/>
      <c r="Q75" s="17"/>
      <c r="R75" s="17"/>
    </row>
    <row r="76" spans="1:18" x14ac:dyDescent="0.2">
      <c r="A76" s="406"/>
      <c r="B76" s="395"/>
      <c r="C76" s="396"/>
      <c r="D76" s="396"/>
      <c r="E76" s="396"/>
      <c r="F76" s="396"/>
      <c r="G76" s="396"/>
      <c r="H76" s="395"/>
      <c r="I76" s="395"/>
      <c r="J76" s="395"/>
      <c r="K76" s="395"/>
      <c r="L76" s="17"/>
      <c r="M76" s="17"/>
      <c r="N76" s="17"/>
      <c r="O76" s="17"/>
      <c r="P76" s="17"/>
      <c r="Q76" s="17"/>
      <c r="R76" s="17"/>
    </row>
    <row r="77" spans="1:18" x14ac:dyDescent="0.2">
      <c r="A77" s="407"/>
      <c r="B77" s="395"/>
      <c r="C77" s="396"/>
      <c r="D77" s="396"/>
      <c r="E77" s="396"/>
      <c r="F77" s="396"/>
      <c r="G77" s="396"/>
      <c r="H77" s="395"/>
      <c r="I77" s="395"/>
      <c r="J77" s="395"/>
      <c r="K77" s="395"/>
      <c r="L77" s="17"/>
      <c r="M77" s="17"/>
      <c r="N77" s="17"/>
      <c r="O77" s="17"/>
      <c r="P77" s="17"/>
      <c r="Q77" s="17"/>
      <c r="R77" s="17"/>
    </row>
    <row r="78" spans="1:18" x14ac:dyDescent="0.2">
      <c r="A78" s="407"/>
      <c r="B78" s="395"/>
      <c r="C78" s="416"/>
      <c r="D78" s="416"/>
      <c r="E78" s="416"/>
      <c r="F78" s="416"/>
      <c r="G78" s="416"/>
      <c r="H78" s="395"/>
      <c r="I78" s="395"/>
      <c r="J78" s="395"/>
      <c r="K78" s="395"/>
      <c r="L78" s="17"/>
      <c r="M78" s="17"/>
      <c r="N78" s="17"/>
      <c r="O78" s="17"/>
      <c r="P78" s="17"/>
      <c r="Q78" s="17"/>
      <c r="R78" s="17"/>
    </row>
    <row r="79" spans="1:18" x14ac:dyDescent="0.2">
      <c r="A79" s="407"/>
      <c r="B79" s="395"/>
      <c r="C79" s="416"/>
      <c r="D79" s="416"/>
      <c r="E79" s="416"/>
      <c r="F79" s="416"/>
      <c r="G79" s="416"/>
      <c r="H79" s="395"/>
      <c r="I79" s="395"/>
      <c r="J79" s="395"/>
      <c r="K79" s="395"/>
      <c r="L79" s="17"/>
      <c r="M79" s="17"/>
      <c r="N79" s="17"/>
      <c r="O79" s="17"/>
      <c r="P79" s="17"/>
      <c r="Q79" s="17"/>
      <c r="R79" s="17"/>
    </row>
    <row r="80" spans="1:18" x14ac:dyDescent="0.2">
      <c r="A80" s="407"/>
      <c r="B80" s="395"/>
      <c r="C80" s="416"/>
      <c r="D80" s="416"/>
      <c r="E80" s="416"/>
      <c r="F80" s="416"/>
      <c r="G80" s="416"/>
      <c r="H80" s="395"/>
      <c r="I80" s="395"/>
      <c r="J80" s="395"/>
      <c r="K80" s="395"/>
      <c r="L80" s="17"/>
      <c r="M80" s="17"/>
      <c r="N80" s="17"/>
      <c r="O80" s="17"/>
      <c r="P80" s="17"/>
      <c r="Q80" s="17"/>
      <c r="R80" s="17"/>
    </row>
    <row r="81" spans="1:18" x14ac:dyDescent="0.2">
      <c r="A81" s="407"/>
      <c r="B81" s="395"/>
      <c r="C81" s="416"/>
      <c r="D81" s="416"/>
      <c r="E81" s="416"/>
      <c r="F81" s="416"/>
      <c r="G81" s="416"/>
      <c r="H81" s="395"/>
      <c r="I81" s="395"/>
      <c r="J81" s="395"/>
      <c r="K81" s="395"/>
      <c r="L81" s="17"/>
      <c r="M81" s="17"/>
      <c r="N81" s="17"/>
      <c r="O81" s="17"/>
      <c r="P81" s="17"/>
      <c r="Q81" s="17"/>
      <c r="R81" s="17"/>
    </row>
    <row r="82" spans="1:18" x14ac:dyDescent="0.2">
      <c r="A82" s="18"/>
      <c r="B82" s="17"/>
      <c r="C82" s="27"/>
      <c r="D82" s="27"/>
      <c r="E82" s="27"/>
      <c r="F82" s="27"/>
      <c r="G82" s="2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</row>
    <row r="83" spans="1:18" x14ac:dyDescent="0.2">
      <c r="A83" s="18"/>
      <c r="B83" s="17"/>
      <c r="C83" s="27"/>
      <c r="D83" s="27"/>
      <c r="E83" s="27"/>
      <c r="F83" s="27"/>
      <c r="G83" s="2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</row>
    <row r="84" spans="1:18" x14ac:dyDescent="0.2">
      <c r="A84" s="18"/>
      <c r="B84" s="17"/>
      <c r="C84" s="27"/>
      <c r="D84" s="27"/>
      <c r="E84" s="27"/>
      <c r="F84" s="27"/>
      <c r="G84" s="2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</row>
    <row r="85" spans="1:18" x14ac:dyDescent="0.2">
      <c r="A85" s="18"/>
      <c r="B85" s="17"/>
      <c r="C85" s="27"/>
      <c r="D85" s="27"/>
      <c r="E85" s="27"/>
      <c r="F85" s="27"/>
      <c r="G85" s="2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</row>
    <row r="86" spans="1:18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</row>
    <row r="87" spans="1:18" x14ac:dyDescent="0.2">
      <c r="A87" s="18"/>
      <c r="B87" s="17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</row>
    <row r="88" spans="1:18" x14ac:dyDescent="0.2">
      <c r="A88" s="18"/>
      <c r="B88" s="17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x14ac:dyDescent="0.2">
      <c r="A89" s="18"/>
      <c r="B89" s="17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1:18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</sheetData>
  <mergeCells count="4">
    <mergeCell ref="A2:P2"/>
    <mergeCell ref="A69:B69"/>
    <mergeCell ref="A66:B66"/>
    <mergeCell ref="A3:B3"/>
  </mergeCells>
  <phoneticPr fontId="0" type="noConversion"/>
  <conditionalFormatting sqref="P56:P58">
    <cfRule type="cellIs" dxfId="13" priority="1" stopIfTrue="1" operator="greaterThan">
      <formula>100</formula>
    </cfRule>
  </conditionalFormatting>
  <printOptions horizontalCentered="1"/>
  <pageMargins left="0.19685039370078741" right="0.19685039370078741" top="0.6692913385826772" bottom="0.39370078740157483" header="0.35433070866141736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499984740745262"/>
  </sheetPr>
  <dimension ref="A1:AA650"/>
  <sheetViews>
    <sheetView topLeftCell="A36" zoomScaleNormal="100" workbookViewId="0">
      <selection activeCell="C66" sqref="C66"/>
    </sheetView>
  </sheetViews>
  <sheetFormatPr defaultColWidth="9.28515625" defaultRowHeight="11.25" x14ac:dyDescent="0.2"/>
  <cols>
    <col min="1" max="1" width="4.42578125" style="14" customWidth="1"/>
    <col min="2" max="2" width="27" style="1" customWidth="1"/>
    <col min="3" max="3" width="12.28515625" style="3" customWidth="1"/>
    <col min="4" max="4" width="11.28515625" style="3" customWidth="1"/>
    <col min="5" max="5" width="11.140625" style="3" customWidth="1"/>
    <col min="6" max="6" width="10.7109375" style="3" customWidth="1"/>
    <col min="7" max="7" width="11" style="3" customWidth="1"/>
    <col min="8" max="8" width="10.7109375" style="1" customWidth="1"/>
    <col min="9" max="9" width="11.42578125" style="1" customWidth="1"/>
    <col min="10" max="14" width="11" style="1" bestFit="1" customWidth="1"/>
    <col min="15" max="15" width="13.140625" style="1" customWidth="1"/>
    <col min="16" max="16" width="12.7109375" style="1" customWidth="1"/>
    <col min="17" max="17" width="6.7109375" style="1" customWidth="1"/>
    <col min="18" max="18" width="12.28515625" style="1" customWidth="1"/>
    <col min="19" max="20" width="11.28515625" style="1" customWidth="1"/>
    <col min="21" max="16384" width="9.28515625" style="1"/>
  </cols>
  <sheetData>
    <row r="1" spans="1:27" ht="15" x14ac:dyDescent="0.25">
      <c r="A1" s="61" t="s">
        <v>418</v>
      </c>
    </row>
    <row r="2" spans="1:27" ht="17.25" customHeight="1" x14ac:dyDescent="0.2">
      <c r="A2" s="884" t="s">
        <v>131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204"/>
    </row>
    <row r="3" spans="1:27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117" t="s">
        <v>16</v>
      </c>
      <c r="G3" s="117" t="s">
        <v>17</v>
      </c>
      <c r="H3" s="101" t="s">
        <v>3</v>
      </c>
      <c r="I3" s="116" t="s">
        <v>4</v>
      </c>
      <c r="J3" s="116" t="s">
        <v>5</v>
      </c>
      <c r="K3" s="116" t="s">
        <v>6</v>
      </c>
      <c r="L3" s="116" t="s">
        <v>7</v>
      </c>
      <c r="M3" s="116" t="s">
        <v>8</v>
      </c>
      <c r="N3" s="116" t="s">
        <v>9</v>
      </c>
      <c r="O3" s="119" t="s">
        <v>28</v>
      </c>
      <c r="P3" s="57" t="s">
        <v>157</v>
      </c>
      <c r="Q3" s="120" t="s">
        <v>76</v>
      </c>
      <c r="R3" s="112"/>
      <c r="S3" s="112"/>
      <c r="T3" s="112"/>
      <c r="U3" s="112"/>
      <c r="V3" s="112"/>
      <c r="W3" s="112"/>
      <c r="X3" s="112"/>
      <c r="Y3" s="112"/>
      <c r="Z3" s="112"/>
      <c r="AA3" s="112"/>
    </row>
    <row r="4" spans="1:27" ht="14.25" customHeight="1" x14ac:dyDescent="0.2">
      <c r="A4" s="127">
        <v>14</v>
      </c>
      <c r="B4" s="128" t="s">
        <v>10</v>
      </c>
      <c r="C4" s="8">
        <f>VDEI!C4+CPPG!C4+NUTED!C4+SECESC!C4+COGETES!C4</f>
        <v>0</v>
      </c>
      <c r="D4" s="8">
        <f>VDEI!D4+CPPG!D4+NUTED!D4+SECESC!D4+COGETES!D4</f>
        <v>0</v>
      </c>
      <c r="E4" s="8">
        <f>VDEI!E4+CPPG!E4+NUTED!E4+SECESC!E4+COGETES!E4</f>
        <v>0</v>
      </c>
      <c r="F4" s="8">
        <f>VDEI!F4+CPPG!F4+NUTED!F4+SECESC!F4+COGETES!F4</f>
        <v>0</v>
      </c>
      <c r="G4" s="8">
        <f>VDEI!G4+CPPG!G4+NUTED!G4+SECESC!G4+COGETES!G4</f>
        <v>0</v>
      </c>
      <c r="H4" s="8">
        <f>VDEI!H4+CPPG!H4+NUTED!H4+SECESC!H4+COGETES!H4</f>
        <v>0</v>
      </c>
      <c r="I4" s="8">
        <f>VDEI!I4+CPPG!I4+NUTED!I4+SECESC!I4+COGETES!I4</f>
        <v>0</v>
      </c>
      <c r="J4" s="8">
        <f>VDEI!J4+CPPG!J4+NUTED!J4+SECESC!J4+COGETES!J4</f>
        <v>0</v>
      </c>
      <c r="K4" s="8">
        <f>VDEI!K4+CPPG!K4+NUTED!K4+SECESC!K4+COGETES!K4</f>
        <v>0</v>
      </c>
      <c r="L4" s="8">
        <f>VDEI!L4+CPPG!L4+NUTED!L4+SECESC!L4+COGETES!L4</f>
        <v>0</v>
      </c>
      <c r="M4" s="8">
        <f>VDEI!M4+CPPG!M4+NUTED!M4+SECESC!M4+COGETES!M4</f>
        <v>0</v>
      </c>
      <c r="N4" s="8">
        <f>VDEI!N4+CPPG!N4+NUTED!N4+SECESC!N4+COGETES!N4</f>
        <v>0</v>
      </c>
      <c r="O4" s="30">
        <f>SUM(C4:N4)</f>
        <v>0</v>
      </c>
      <c r="P4" s="8">
        <f>VDEI!P4+CPPG!P4+NUTED!P4+SECESC!P4+COGETES!P4</f>
        <v>0</v>
      </c>
      <c r="Q4" s="42" t="e">
        <f>O4/P4*100</f>
        <v>#DIV/0!</v>
      </c>
      <c r="R4" s="17"/>
    </row>
    <row r="5" spans="1:27" ht="14.25" customHeight="1" x14ac:dyDescent="0.2">
      <c r="A5" s="468">
        <v>18</v>
      </c>
      <c r="B5" s="128" t="s">
        <v>153</v>
      </c>
      <c r="C5" s="8">
        <f>VDEI!C5+CPPG!C5+NUTED!C5+SECESC!C5+COGETES!C5</f>
        <v>14700</v>
      </c>
      <c r="D5" s="8">
        <f>VDEI!D5+CPPG!D5+NUTED!D5+SECESC!D5+COGETES!D5</f>
        <v>14700</v>
      </c>
      <c r="E5" s="8">
        <f>VDEI!E5+CPPG!E5+NUTED!E5+SECESC!E5+COGETES!E5</f>
        <v>0</v>
      </c>
      <c r="F5" s="8">
        <f>VDEI!F5+CPPG!F5+NUTED!F5+SECESC!F5+COGETES!F5</f>
        <v>0</v>
      </c>
      <c r="G5" s="8">
        <f>VDEI!G5+CPPG!G5+NUTED!G5+SECESC!G5+COGETES!G5</f>
        <v>0</v>
      </c>
      <c r="H5" s="8">
        <f>VDEI!H5+CPPG!H5+NUTED!H5+SECESC!H5+COGETES!H5</f>
        <v>0</v>
      </c>
      <c r="I5" s="8">
        <f>VDEI!I5+CPPG!I5+NUTED!I5+SECESC!I5+COGETES!I5</f>
        <v>0</v>
      </c>
      <c r="J5" s="8">
        <f>VDEI!J5+CPPG!J5+NUTED!J5+SECESC!J5+COGETES!J5</f>
        <v>0</v>
      </c>
      <c r="K5" s="8">
        <f>VDEI!K5+CPPG!K5+NUTED!K5+SECESC!K5+COGETES!K5</f>
        <v>0</v>
      </c>
      <c r="L5" s="8">
        <f>VDEI!L5+CPPG!L5+NUTED!L5+SECESC!L5+COGETES!L5</f>
        <v>0</v>
      </c>
      <c r="M5" s="8">
        <f>VDEI!M5+CPPG!M5+NUTED!M5+SECESC!M5+COGETES!M5</f>
        <v>0</v>
      </c>
      <c r="N5" s="8">
        <f>VDEI!N5+CPPG!N5+NUTED!N5+SECESC!N5+COGETES!N5</f>
        <v>0</v>
      </c>
      <c r="O5" s="8">
        <f>SUM(C5:N5)</f>
        <v>29400</v>
      </c>
      <c r="P5" s="8">
        <f>VDEI!P5+CPPG!P5+NUTED!P5+SECESC!P5+COGETES!P5</f>
        <v>0</v>
      </c>
      <c r="Q5" s="42" t="e">
        <f>O5/P5*100</f>
        <v>#DIV/0!</v>
      </c>
      <c r="R5" s="17"/>
    </row>
    <row r="6" spans="1:27" ht="14.25" customHeight="1" x14ac:dyDescent="0.2">
      <c r="A6" s="127">
        <v>30</v>
      </c>
      <c r="B6" s="128" t="s">
        <v>23</v>
      </c>
      <c r="C6" s="8">
        <f>SUM(C7:C10)</f>
        <v>0</v>
      </c>
      <c r="D6" s="8">
        <f t="shared" ref="D6:N6" si="0">D7+D8+D10</f>
        <v>0</v>
      </c>
      <c r="E6" s="8">
        <f t="shared" si="0"/>
        <v>11101.78</v>
      </c>
      <c r="F6" s="8">
        <f t="shared" si="0"/>
        <v>0</v>
      </c>
      <c r="G6" s="8">
        <f t="shared" si="0"/>
        <v>0</v>
      </c>
      <c r="H6" s="8">
        <f t="shared" si="0"/>
        <v>0</v>
      </c>
      <c r="I6" s="8">
        <f t="shared" si="0"/>
        <v>0</v>
      </c>
      <c r="J6" s="8">
        <f t="shared" si="0"/>
        <v>0</v>
      </c>
      <c r="K6" s="8">
        <f t="shared" si="0"/>
        <v>0</v>
      </c>
      <c r="L6" s="8">
        <f t="shared" si="0"/>
        <v>0</v>
      </c>
      <c r="M6" s="8">
        <f t="shared" si="0"/>
        <v>0</v>
      </c>
      <c r="N6" s="8">
        <f t="shared" si="0"/>
        <v>0</v>
      </c>
      <c r="O6" s="30">
        <f>O7+O8+O10</f>
        <v>11101.78</v>
      </c>
      <c r="P6" s="9">
        <f>SUM(P7:P10)</f>
        <v>0</v>
      </c>
      <c r="Q6" s="42" t="e">
        <f>O6/P6*100</f>
        <v>#DIV/0!</v>
      </c>
      <c r="R6" s="17"/>
    </row>
    <row r="7" spans="1:27" ht="12.4" customHeight="1" x14ac:dyDescent="0.2">
      <c r="A7" s="129"/>
      <c r="B7" s="115" t="s">
        <v>24</v>
      </c>
      <c r="C7" s="9">
        <f>VDEI!C7+CPPG!C7+NUTED!C7+SECESC!C7+COGETES!C7</f>
        <v>0</v>
      </c>
      <c r="D7" s="9">
        <f>VDEI!D7+CPPG!D7+NUTED!D7+SECESC!D7+COGETES!D7</f>
        <v>0</v>
      </c>
      <c r="E7" s="9">
        <f>VDEI!E7+CPPG!E7+NUTED!E7+SECESC!E7+COGETES!E7</f>
        <v>11101.78</v>
      </c>
      <c r="F7" s="9">
        <f>VDEI!F7+CPPG!F7+NUTED!F7+SECESC!F7+COGETES!F7</f>
        <v>0</v>
      </c>
      <c r="G7" s="9">
        <f>VDEI!G7+CPPG!G7+NUTED!G7+SECESC!G7+COGETES!G7</f>
        <v>0</v>
      </c>
      <c r="H7" s="9">
        <f>VDEI!H7+CPPG!H7+NUTED!H7+SECESC!H7+COGETES!H7</f>
        <v>0</v>
      </c>
      <c r="I7" s="9">
        <f>VDEI!I7+CPPG!I7+NUTED!I7+SECESC!I7+COGETES!I7</f>
        <v>0</v>
      </c>
      <c r="J7" s="9">
        <f>VDEI!J7+CPPG!J7+NUTED!J7+SECESC!J7+COGETES!J7</f>
        <v>0</v>
      </c>
      <c r="K7" s="9">
        <f>VDEI!K7+CPPG!K7+NUTED!K7+SECESC!K7+COGETES!K7</f>
        <v>0</v>
      </c>
      <c r="L7" s="9">
        <f>VDEI!L7+CPPG!L7+NUTED!L7+SECESC!L7+COGETES!L7</f>
        <v>0</v>
      </c>
      <c r="M7" s="9">
        <f>VDEI!M7+CPPG!M7+NUTED!M7+SECESC!M7+COGETES!M7</f>
        <v>0</v>
      </c>
      <c r="N7" s="9">
        <f>VDEI!N7+CPPG!N7+NUTED!N7+SECESC!N7+COGETES!N7</f>
        <v>0</v>
      </c>
      <c r="O7" s="9">
        <f>SUM(C7:N7)</f>
        <v>11101.78</v>
      </c>
      <c r="P7" s="9">
        <f>VDEI!P7+CPPG!P7+NUTED!P7+SECESC!P7+COGETES!P7</f>
        <v>0</v>
      </c>
      <c r="Q7" s="38"/>
      <c r="R7" s="17"/>
    </row>
    <row r="8" spans="1:27" ht="12.4" customHeight="1" x14ac:dyDescent="0.2">
      <c r="A8" s="130"/>
      <c r="B8" s="6" t="s">
        <v>41</v>
      </c>
      <c r="C8" s="10">
        <f>VDEI!C8+CPPG!C8+NUTED!C8+SECESC!C8+COGETES!C8</f>
        <v>0</v>
      </c>
      <c r="D8" s="10">
        <f>VDEI!D8+CPPG!D8+NUTED!D8+SECESC!D8+COGETES!D8</f>
        <v>0</v>
      </c>
      <c r="E8" s="10">
        <f>VDEI!E8+CPPG!E8+NUTED!E8+SECESC!E8+COGETES!E8</f>
        <v>0</v>
      </c>
      <c r="F8" s="10">
        <f>VDEI!F8+CPPG!F8+NUTED!F8+SECESC!F8+COGETES!F8</f>
        <v>0</v>
      </c>
      <c r="G8" s="10">
        <f>VDEI!G8+CPPG!G8+NUTED!G8+SECESC!G8+COGETES!G8</f>
        <v>0</v>
      </c>
      <c r="H8" s="10">
        <f>VDEI!H8+CPPG!H8+NUTED!H8+SECESC!H8+COGETES!H8</f>
        <v>0</v>
      </c>
      <c r="I8" s="10">
        <f>VDEI!I8+CPPG!I8+NUTED!I8+SECESC!I8+COGETES!I8</f>
        <v>0</v>
      </c>
      <c r="J8" s="10">
        <f>VDEI!J8+CPPG!J8+NUTED!J8+SECESC!J8+COGETES!J8</f>
        <v>0</v>
      </c>
      <c r="K8" s="10">
        <f>VDEI!K8+CPPG!K8+NUTED!K8+SECESC!K8+COGETES!K8</f>
        <v>0</v>
      </c>
      <c r="L8" s="10">
        <f>VDEI!L8+CPPG!L8+NUTED!L8+SECESC!L8+COGETES!L8</f>
        <v>0</v>
      </c>
      <c r="M8" s="10">
        <f>VDEI!M8+CPPG!M8+NUTED!M8+SECESC!M8+COGETES!M8</f>
        <v>0</v>
      </c>
      <c r="N8" s="10">
        <f>VDEI!N8+CPPG!N8+NUTED!N8+SECESC!N8+COGETES!N8</f>
        <v>0</v>
      </c>
      <c r="O8" s="10">
        <f>SUM(C8:N8)</f>
        <v>0</v>
      </c>
      <c r="P8" s="10">
        <f>VDEI!P8+CPPG!P8+NUTED!P8+SECESC!P8+COGETES!P8</f>
        <v>0</v>
      </c>
      <c r="Q8" s="38"/>
      <c r="R8" s="17"/>
    </row>
    <row r="9" spans="1:27" ht="12.4" customHeight="1" x14ac:dyDescent="0.2">
      <c r="A9" s="130"/>
      <c r="B9" s="6" t="s">
        <v>140</v>
      </c>
      <c r="C9" s="10">
        <f>VDEI!C9+CPPG!C9+NUTED!C9+SECESC!C9+COGETES!C9</f>
        <v>0</v>
      </c>
      <c r="D9" s="10">
        <f>VDEI!D9+CPPG!D9+NUTED!D9+SECESC!D9+COGETES!D9</f>
        <v>0</v>
      </c>
      <c r="E9" s="10">
        <f>VDEI!E9+CPPG!E9+NUTED!E9+SECESC!E9+COGETES!E9</f>
        <v>0</v>
      </c>
      <c r="F9" s="10">
        <f>VDEI!F9+CPPG!F9+NUTED!F9+SECESC!F9+COGETES!F9</f>
        <v>0</v>
      </c>
      <c r="G9" s="10">
        <f>VDEI!G9+CPPG!G9+NUTED!G9+SECESC!G9+COGETES!G9</f>
        <v>0</v>
      </c>
      <c r="H9" s="10">
        <f>VDEI!H9+CPPG!H9+NUTED!H9+SECESC!H9+COGETES!H9</f>
        <v>0</v>
      </c>
      <c r="I9" s="10">
        <f>VDEI!I9+CPPG!I9+NUTED!I9+SECESC!I9+COGETES!I9</f>
        <v>0</v>
      </c>
      <c r="J9" s="10">
        <f>VDEI!J9+CPPG!J9+NUTED!J9+SECESC!J9+COGETES!J9</f>
        <v>0</v>
      </c>
      <c r="K9" s="10">
        <f>VDEI!K9+CPPG!K9+NUTED!K9+SECESC!K9+COGETES!K9</f>
        <v>0</v>
      </c>
      <c r="L9" s="10">
        <f>VDEI!L9+CPPG!L9+NUTED!L9+SECESC!L9+COGETES!L9</f>
        <v>0</v>
      </c>
      <c r="M9" s="10">
        <f>VDEI!M9+CPPG!M9+NUTED!M9+SECESC!M9+COGETES!M9</f>
        <v>0</v>
      </c>
      <c r="N9" s="10">
        <f>VDEI!N9+CPPG!N9+NUTED!N9+SECESC!N9+COGETES!N9</f>
        <v>0</v>
      </c>
      <c r="O9" s="10">
        <f>SUM(C9:N9)</f>
        <v>0</v>
      </c>
      <c r="P9" s="10">
        <f>VDEI!P9+CPPG!P9+NUTED!P9+SECESC!P9+COGETES!P9</f>
        <v>0</v>
      </c>
      <c r="Q9" s="38"/>
      <c r="R9" s="17"/>
    </row>
    <row r="10" spans="1:27" ht="12.4" customHeight="1" x14ac:dyDescent="0.2">
      <c r="A10" s="131"/>
      <c r="B10" s="5" t="s">
        <v>305</v>
      </c>
      <c r="C10" s="40">
        <f>VDEI!C10+CPPG!C10+NUTED!C10+SECESC!C10+COGETES!C10</f>
        <v>0</v>
      </c>
      <c r="D10" s="40">
        <f>VDEI!D10+CPPG!D10+NUTED!D10+SECESC!D10+COGETES!D10</f>
        <v>0</v>
      </c>
      <c r="E10" s="40">
        <f>VDEI!E10+CPPG!E10+NUTED!E10+SECESC!E10+COGETES!E10</f>
        <v>0</v>
      </c>
      <c r="F10" s="40">
        <f>VDEI!F10+CPPG!F10+NUTED!F10+SECESC!F10+COGETES!F10</f>
        <v>0</v>
      </c>
      <c r="G10" s="40">
        <f>VDEI!G10+CPPG!G10+NUTED!G10+SECESC!G10+COGETES!G10</f>
        <v>0</v>
      </c>
      <c r="H10" s="40">
        <f>VDEI!H10+CPPG!H10+NUTED!H10+SECESC!H10+COGETES!H10</f>
        <v>0</v>
      </c>
      <c r="I10" s="40">
        <f>VDEI!I10+CPPG!I10+NUTED!I10+SECESC!I10+COGETES!I10</f>
        <v>0</v>
      </c>
      <c r="J10" s="40">
        <f>VDEI!J10+CPPG!J10+NUTED!J10+SECESC!J10+COGETES!J10</f>
        <v>0</v>
      </c>
      <c r="K10" s="40">
        <f>VDEI!K10+CPPG!K10+NUTED!K10+SECESC!K10+COGETES!K10</f>
        <v>0</v>
      </c>
      <c r="L10" s="40">
        <f>VDEI!L10+CPPG!L10+NUTED!L10+SECESC!L10+COGETES!L10</f>
        <v>0</v>
      </c>
      <c r="M10" s="40">
        <f>VDEI!M10+CPPG!M10+NUTED!M10+SECESC!M10+COGETES!M10</f>
        <v>0</v>
      </c>
      <c r="N10" s="40">
        <f>VDEI!N10+CPPG!N10+NUTED!N10+SECESC!N10+COGETES!N10</f>
        <v>0</v>
      </c>
      <c r="O10" s="39">
        <f>SUM(C10:N10)</f>
        <v>0</v>
      </c>
      <c r="P10" s="10">
        <f>VDEI!P10+CPPG!P10+NUTED!P10+SECESC!P10+COGETES!P10</f>
        <v>0</v>
      </c>
      <c r="Q10" s="26"/>
      <c r="R10" s="17"/>
    </row>
    <row r="11" spans="1:27" ht="14.25" customHeight="1" x14ac:dyDescent="0.2">
      <c r="A11" s="127">
        <v>33</v>
      </c>
      <c r="B11" s="128" t="s">
        <v>18</v>
      </c>
      <c r="C11" s="8">
        <f t="shared" ref="C11:O11" si="1">SUM(C12:C15)</f>
        <v>0</v>
      </c>
      <c r="D11" s="8">
        <f t="shared" si="1"/>
        <v>0</v>
      </c>
      <c r="E11" s="8">
        <f t="shared" si="1"/>
        <v>10200</v>
      </c>
      <c r="F11" s="8">
        <f t="shared" si="1"/>
        <v>0</v>
      </c>
      <c r="G11" s="8">
        <f t="shared" si="1"/>
        <v>0</v>
      </c>
      <c r="H11" s="8">
        <f t="shared" si="1"/>
        <v>0</v>
      </c>
      <c r="I11" s="8">
        <f t="shared" si="1"/>
        <v>0</v>
      </c>
      <c r="J11" s="8">
        <f t="shared" si="1"/>
        <v>0</v>
      </c>
      <c r="K11" s="8">
        <f t="shared" si="1"/>
        <v>0</v>
      </c>
      <c r="L11" s="8">
        <f t="shared" si="1"/>
        <v>0</v>
      </c>
      <c r="M11" s="8">
        <f t="shared" si="1"/>
        <v>0</v>
      </c>
      <c r="N11" s="8">
        <f t="shared" si="1"/>
        <v>0</v>
      </c>
      <c r="O11" s="8">
        <f t="shared" si="1"/>
        <v>10200</v>
      </c>
      <c r="P11" s="8">
        <f>SUM(P12:P15)</f>
        <v>0</v>
      </c>
      <c r="Q11" s="42" t="e">
        <f>O11/P11*100</f>
        <v>#DIV/0!</v>
      </c>
      <c r="R11" s="17"/>
    </row>
    <row r="12" spans="1:27" ht="14.25" customHeight="1" x14ac:dyDescent="0.2">
      <c r="A12" s="132"/>
      <c r="B12" s="115" t="s">
        <v>112</v>
      </c>
      <c r="C12" s="10">
        <f>VDEI!C12+CPPG!C12+NUTED!C12+SECESC!C12+COGETES!C12</f>
        <v>0</v>
      </c>
      <c r="D12" s="10">
        <f>VDEI!D12+CPPG!D12+NUTED!D12+SECESC!D12+COGETES!D12</f>
        <v>0</v>
      </c>
      <c r="E12" s="10">
        <f>VDEI!E12+CPPG!E12+NUTED!E12+SECESC!E12+COGETES!E12</f>
        <v>0</v>
      </c>
      <c r="F12" s="10">
        <f>VDEI!F12+CPPG!F12+NUTED!F12+SECESC!F12+COGETES!F12</f>
        <v>0</v>
      </c>
      <c r="G12" s="10">
        <f>VDEI!G12+CPPG!G12+NUTED!G12+SECESC!G12+COGETES!G12</f>
        <v>0</v>
      </c>
      <c r="H12" s="10">
        <f>VDEI!H12+CPPG!H12+NUTED!H12+SECESC!H12+COGETES!H12</f>
        <v>0</v>
      </c>
      <c r="I12" s="10">
        <f>VDEI!I12+CPPG!I12+NUTED!I12+SECESC!I12+COGETES!I12</f>
        <v>0</v>
      </c>
      <c r="J12" s="10">
        <f>VDEI!J12+CPPG!J12+NUTED!J12+SECESC!J12+COGETES!J12</f>
        <v>0</v>
      </c>
      <c r="K12" s="10">
        <f>VDEI!K12+CPPG!K12+NUTED!K12+SECESC!K12+COGETES!K12</f>
        <v>0</v>
      </c>
      <c r="L12" s="10">
        <f>VDEI!L12+CPPG!L12+NUTED!L12+SECESC!L12+COGETES!L12</f>
        <v>0</v>
      </c>
      <c r="M12" s="10">
        <f>VDEI!M12+CPPG!M12+NUTED!M12+SECESC!M12+COGETES!M12</f>
        <v>0</v>
      </c>
      <c r="N12" s="10">
        <f>VDEI!N12+CPPG!N12+NUTED!N12+SECESC!N12+COGETES!N12</f>
        <v>0</v>
      </c>
      <c r="O12" s="10">
        <f>SUM(C12:N12)</f>
        <v>0</v>
      </c>
      <c r="P12" s="9">
        <f>VDEI!P12+CPPG!P12+NUTED!P12+SECESC!P12+COGETES!P12</f>
        <v>0</v>
      </c>
      <c r="Q12" s="26"/>
      <c r="R12" s="17"/>
    </row>
    <row r="13" spans="1:27" ht="14.25" customHeight="1" x14ac:dyDescent="0.2">
      <c r="A13" s="134"/>
      <c r="B13" s="6" t="s">
        <v>288</v>
      </c>
      <c r="C13" s="10">
        <f>VDEI!C13+CPPG!C13+NUTED!C13+SECESC!C13+COGETES!C13</f>
        <v>0</v>
      </c>
      <c r="D13" s="10">
        <f>VDEI!D13+CPPG!D13+NUTED!D13+SECESC!D13+COGETES!D13</f>
        <v>0</v>
      </c>
      <c r="E13" s="10">
        <f>VDEI!E13+CPPG!E13+NUTED!E13+SECESC!E13+COGETES!E13</f>
        <v>10200</v>
      </c>
      <c r="F13" s="10">
        <f>VDEI!F13+CPPG!F13+NUTED!F13+SECESC!F13+COGETES!F13</f>
        <v>0</v>
      </c>
      <c r="G13" s="10">
        <f>VDEI!G13+CPPG!G13+NUTED!G13+SECESC!G13+COGETES!G13</f>
        <v>0</v>
      </c>
      <c r="H13" s="10">
        <f>VDEI!H13+CPPG!H13+NUTED!H13+SECESC!H13+COGETES!H13</f>
        <v>0</v>
      </c>
      <c r="I13" s="10">
        <f>VDEI!I13+CPPG!I13+NUTED!I13+SECESC!I13+COGETES!I13</f>
        <v>0</v>
      </c>
      <c r="J13" s="10">
        <f>VDEI!J13+CPPG!J13+NUTED!J13+SECESC!J13+COGETES!J13</f>
        <v>0</v>
      </c>
      <c r="K13" s="10">
        <f>VDEI!K13+CPPG!K13+NUTED!K13+SECESC!K13+COGETES!K13</f>
        <v>0</v>
      </c>
      <c r="L13" s="10">
        <f>VDEI!L13+CPPG!L13+NUTED!L13+SECESC!L13+COGETES!L13</f>
        <v>0</v>
      </c>
      <c r="M13" s="10">
        <f>VDEI!M13+CPPG!M13+NUTED!M13+SECESC!M13+COGETES!M13</f>
        <v>0</v>
      </c>
      <c r="N13" s="10">
        <f>VDEI!N13+CPPG!N13+NUTED!N13+SECESC!N13+COGETES!N13</f>
        <v>0</v>
      </c>
      <c r="O13" s="10">
        <f>SUM(C13:N13)</f>
        <v>10200</v>
      </c>
      <c r="P13" s="10">
        <f>VDEI!P13+CPPG!P13+NUTED!P13+SECESC!P13+COGETES!P13</f>
        <v>0</v>
      </c>
      <c r="Q13" s="26"/>
      <c r="R13" s="17"/>
    </row>
    <row r="14" spans="1:27" ht="14.25" customHeight="1" x14ac:dyDescent="0.2">
      <c r="A14" s="134"/>
      <c r="B14" s="6" t="s">
        <v>270</v>
      </c>
      <c r="C14" s="10">
        <f>VDEI!C14+CPPG!C14+NUTED!C14+SECESC!C14+COGETES!C14</f>
        <v>0</v>
      </c>
      <c r="D14" s="10">
        <f>VDEI!D14+CPPG!D14+NUTED!D14+SECESC!D14+COGETES!D14</f>
        <v>0</v>
      </c>
      <c r="E14" s="10">
        <f>VDEI!E14+CPPG!E14+NUTED!E14+SECESC!E14+COGETES!E14</f>
        <v>0</v>
      </c>
      <c r="F14" s="10">
        <f>VDEI!F14+CPPG!F14+NUTED!F14+SECESC!F14+COGETES!F14</f>
        <v>0</v>
      </c>
      <c r="G14" s="10">
        <f>VDEI!G14+CPPG!G14+NUTED!G14+SECESC!G14+COGETES!G14</f>
        <v>0</v>
      </c>
      <c r="H14" s="10">
        <f>VDEI!H14+CPPG!H14+NUTED!H14+SECESC!H14+COGETES!H14</f>
        <v>0</v>
      </c>
      <c r="I14" s="10">
        <f>VDEI!I14+CPPG!I14+NUTED!I14+SECESC!I14+COGETES!I14</f>
        <v>0</v>
      </c>
      <c r="J14" s="10">
        <f>VDEI!J14+CPPG!J14+NUTED!J14+SECESC!J14+COGETES!J14</f>
        <v>0</v>
      </c>
      <c r="K14" s="10">
        <f>VDEI!K14+CPPG!K14+NUTED!K14+SECESC!K14+COGETES!K14</f>
        <v>0</v>
      </c>
      <c r="L14" s="10">
        <f>VDEI!L14+CPPG!L14+NUTED!L14+SECESC!L14+COGETES!L14</f>
        <v>0</v>
      </c>
      <c r="M14" s="10">
        <f>VDEI!M14+CPPG!M14+NUTED!M14+SECESC!M14+COGETES!M14</f>
        <v>0</v>
      </c>
      <c r="N14" s="10">
        <f>VDEI!N14+CPPG!N14+NUTED!N14+SECESC!N14+COGETES!N14</f>
        <v>0</v>
      </c>
      <c r="O14" s="10">
        <f>SUM(C14:N14)</f>
        <v>0</v>
      </c>
      <c r="P14" s="10">
        <f>VDEI!P14+CPPG!P14+NUTED!P14+SECESC!P14+COGETES!P14</f>
        <v>0</v>
      </c>
      <c r="Q14" s="26"/>
      <c r="R14" s="17"/>
    </row>
    <row r="15" spans="1:27" ht="14.25" customHeight="1" x14ac:dyDescent="0.2">
      <c r="A15" s="206"/>
      <c r="B15" s="5" t="s">
        <v>155</v>
      </c>
      <c r="C15" s="40">
        <f>VDEI!C15+CPPG!C15+NUTED!C15+SECESC!C15+COGETES!C15</f>
        <v>0</v>
      </c>
      <c r="D15" s="40">
        <f>VDEI!D15+CPPG!D15+NUTED!D15+SECESC!D15+COGETES!D15</f>
        <v>0</v>
      </c>
      <c r="E15" s="40">
        <f>VDEI!E15+CPPG!E15+NUTED!E15+SECESC!E15+COGETES!E15</f>
        <v>0</v>
      </c>
      <c r="F15" s="40">
        <f>VDEI!F15+CPPG!F15+NUTED!F15+SECESC!F15+COGETES!F15</f>
        <v>0</v>
      </c>
      <c r="G15" s="40">
        <f>VDEI!G15+CPPG!G15+NUTED!G15+SECESC!G15+COGETES!G15</f>
        <v>0</v>
      </c>
      <c r="H15" s="40">
        <f>VDEI!H15+CPPG!H15+NUTED!H15+SECESC!H15+COGETES!H15</f>
        <v>0</v>
      </c>
      <c r="I15" s="40">
        <f>VDEI!I15+CPPG!I15+NUTED!I15+SECESC!I15+COGETES!I15</f>
        <v>0</v>
      </c>
      <c r="J15" s="40">
        <f>VDEI!J15+CPPG!J15+NUTED!J15+SECESC!J15+COGETES!J15</f>
        <v>0</v>
      </c>
      <c r="K15" s="40">
        <f>VDEI!K15+CPPG!K15+NUTED!K15+SECESC!K15+COGETES!K15</f>
        <v>0</v>
      </c>
      <c r="L15" s="40">
        <f>VDEI!L15+CPPG!L15+NUTED!L15+SECESC!L15+COGETES!L15</f>
        <v>0</v>
      </c>
      <c r="M15" s="40">
        <f>VDEI!M15+CPPG!M15+NUTED!M15+SECESC!M15+COGETES!M15</f>
        <v>0</v>
      </c>
      <c r="N15" s="40">
        <f>VDEI!N15+CPPG!N15+NUTED!N15+SECESC!N15+COGETES!N15</f>
        <v>0</v>
      </c>
      <c r="O15" s="40">
        <f>SUM(C15:N15)</f>
        <v>0</v>
      </c>
      <c r="P15" s="40">
        <f>VDEI!P15+CPPG!P15+NUTED!P15+SECESC!P15+COGETES!P15</f>
        <v>0</v>
      </c>
      <c r="Q15" s="48"/>
      <c r="R15" s="17"/>
    </row>
    <row r="16" spans="1:27" ht="14.25" customHeight="1" x14ac:dyDescent="0.2">
      <c r="A16" s="458">
        <v>34</v>
      </c>
      <c r="B16" s="128" t="s">
        <v>211</v>
      </c>
      <c r="C16" s="40">
        <f>C17+C18</f>
        <v>210701.66</v>
      </c>
      <c r="D16" s="40">
        <f t="shared" ref="D16:N16" si="2">D17+D18</f>
        <v>222755.03</v>
      </c>
      <c r="E16" s="40">
        <f t="shared" si="2"/>
        <v>0</v>
      </c>
      <c r="F16" s="40">
        <f t="shared" si="2"/>
        <v>0</v>
      </c>
      <c r="G16" s="40">
        <f t="shared" si="2"/>
        <v>0</v>
      </c>
      <c r="H16" s="40">
        <f t="shared" si="2"/>
        <v>0</v>
      </c>
      <c r="I16" s="40">
        <f t="shared" si="2"/>
        <v>0</v>
      </c>
      <c r="J16" s="40">
        <f t="shared" si="2"/>
        <v>0</v>
      </c>
      <c r="K16" s="40">
        <f t="shared" si="2"/>
        <v>0</v>
      </c>
      <c r="L16" s="40">
        <f t="shared" si="2"/>
        <v>0</v>
      </c>
      <c r="M16" s="40">
        <f t="shared" si="2"/>
        <v>0</v>
      </c>
      <c r="N16" s="40">
        <f t="shared" si="2"/>
        <v>0</v>
      </c>
      <c r="O16" s="8">
        <f>O17+O18</f>
        <v>433456.69</v>
      </c>
      <c r="P16" s="8">
        <f>P17+P18</f>
        <v>0</v>
      </c>
      <c r="Q16" s="48" t="e">
        <f>O16/P16*100</f>
        <v>#DIV/0!</v>
      </c>
      <c r="R16" s="17"/>
    </row>
    <row r="17" spans="1:18" ht="12.75" customHeight="1" x14ac:dyDescent="0.2">
      <c r="A17" s="700"/>
      <c r="B17" s="216" t="s">
        <v>289</v>
      </c>
      <c r="C17" s="164">
        <f>VDEI!C17+CPPG!C17+NUTED!C17+SECESC!C17+COGETES!C17</f>
        <v>0</v>
      </c>
      <c r="D17" s="164">
        <f>VDEI!D17+CPPG!D17+NUTED!D17+SECESC!D17+COGETES!D17</f>
        <v>0</v>
      </c>
      <c r="E17" s="164">
        <f>VDEI!E17+CPPG!E17+NUTED!E17+SECESC!E17+COGETES!E17</f>
        <v>0</v>
      </c>
      <c r="F17" s="164">
        <f>VDEI!F17+CPPG!F17+NUTED!F17+SECESC!F17+COGETES!F17</f>
        <v>0</v>
      </c>
      <c r="G17" s="164">
        <f>VDEI!G17+CPPG!G17+NUTED!G17+SECESC!G17+COGETES!G17</f>
        <v>0</v>
      </c>
      <c r="H17" s="164">
        <f>VDEI!H17+CPPG!H17+NUTED!H17+SECESC!H17+COGETES!H17</f>
        <v>0</v>
      </c>
      <c r="I17" s="164">
        <f>VDEI!I17+CPPG!I17+NUTED!I17+SECESC!I17+COGETES!I17</f>
        <v>0</v>
      </c>
      <c r="J17" s="164">
        <f>VDEI!J17+CPPG!J17+NUTED!J17+SECESC!J17+COGETES!J17</f>
        <v>0</v>
      </c>
      <c r="K17" s="164">
        <f>VDEI!K17+CPPG!K17+NUTED!K17+SECESC!K17+COGETES!K17</f>
        <v>0</v>
      </c>
      <c r="L17" s="164">
        <f>VDEI!L17+CPPG!L17+NUTED!L17+SECESC!L17+COGETES!L17</f>
        <v>0</v>
      </c>
      <c r="M17" s="164">
        <f>VDEI!M17+CPPG!M17+NUTED!M17+SECESC!M17+COGETES!M17</f>
        <v>0</v>
      </c>
      <c r="N17" s="164">
        <f>VDEI!N17+CPPG!N17+NUTED!N17+SECESC!N17+COGETES!N17</f>
        <v>0</v>
      </c>
      <c r="O17" s="37">
        <f>SUM(C17:N17)</f>
        <v>0</v>
      </c>
      <c r="P17" s="10">
        <f>VDEI!P17+CPPG!P17+NUTED!P17+SECESC!P17+COGETES!P17</f>
        <v>0</v>
      </c>
      <c r="Q17" s="38"/>
      <c r="R17" s="17"/>
    </row>
    <row r="18" spans="1:18" ht="12.75" customHeight="1" x14ac:dyDescent="0.2">
      <c r="A18" s="700"/>
      <c r="B18" s="216" t="s">
        <v>297</v>
      </c>
      <c r="C18" s="164">
        <f>VDEI!C18+CPPG!C18+NUTED!C18+SECESC!C18+COGETES!C18</f>
        <v>210701.66</v>
      </c>
      <c r="D18" s="164">
        <f>VDEI!D18+CPPG!D18+NUTED!D18+SECESC!D18+COGETES!D18</f>
        <v>222755.03</v>
      </c>
      <c r="E18" s="164">
        <f>VDEI!E18+CPPG!E18+NUTED!E18+SECESC!E18+COGETES!E18</f>
        <v>0</v>
      </c>
      <c r="F18" s="164">
        <f>VDEI!F18+CPPG!F18+NUTED!F18+SECESC!F18+COGETES!F18</f>
        <v>0</v>
      </c>
      <c r="G18" s="164">
        <f>VDEI!G18+CPPG!G18+NUTED!G18+SECESC!G18+COGETES!G18</f>
        <v>0</v>
      </c>
      <c r="H18" s="164">
        <f>VDEI!H18+CPPG!H18+NUTED!H18+SECESC!H18+COGETES!H18</f>
        <v>0</v>
      </c>
      <c r="I18" s="164">
        <f>VDEI!I18+CPPG!I18+NUTED!I18+SECESC!I18+COGETES!I18</f>
        <v>0</v>
      </c>
      <c r="J18" s="164">
        <f>VDEI!J18+CPPG!J18+NUTED!J18+SECESC!J18+COGETES!J18</f>
        <v>0</v>
      </c>
      <c r="K18" s="164">
        <f>VDEI!K18+CPPG!K18+NUTED!K18+SECESC!K18+COGETES!K18</f>
        <v>0</v>
      </c>
      <c r="L18" s="164">
        <f>VDEI!L18+CPPG!L18+NUTED!L18+SECESC!L18+COGETES!L18</f>
        <v>0</v>
      </c>
      <c r="M18" s="164">
        <f>VDEI!M18+CPPG!M18+NUTED!M18+SECESC!M18+COGETES!M18</f>
        <v>0</v>
      </c>
      <c r="N18" s="164">
        <f>VDEI!N18+CPPG!N18+NUTED!N18+SECESC!N18+COGETES!N18</f>
        <v>0</v>
      </c>
      <c r="O18" s="39">
        <f>SUM(C18:N18)</f>
        <v>433456.69</v>
      </c>
      <c r="P18" s="40">
        <f>VDEI!P18+CPPG!P18+NUTED!P18+SECESC!P18+COGETES!P18</f>
        <v>0</v>
      </c>
      <c r="Q18" s="38"/>
      <c r="R18" s="17"/>
    </row>
    <row r="19" spans="1:18" ht="14.25" customHeight="1" x14ac:dyDescent="0.2">
      <c r="A19" s="127">
        <v>36</v>
      </c>
      <c r="B19" s="128" t="s">
        <v>21</v>
      </c>
      <c r="C19" s="8">
        <f>SUM(C20:C24)</f>
        <v>787.98</v>
      </c>
      <c r="D19" s="8">
        <f t="shared" ref="D19:N19" si="3">SUM(D20:D24)</f>
        <v>787.98</v>
      </c>
      <c r="E19" s="8">
        <f t="shared" si="3"/>
        <v>0</v>
      </c>
      <c r="F19" s="8">
        <f t="shared" si="3"/>
        <v>0</v>
      </c>
      <c r="G19" s="8">
        <f t="shared" si="3"/>
        <v>0</v>
      </c>
      <c r="H19" s="8">
        <f t="shared" si="3"/>
        <v>0</v>
      </c>
      <c r="I19" s="8">
        <f t="shared" si="3"/>
        <v>0</v>
      </c>
      <c r="J19" s="8">
        <f t="shared" si="3"/>
        <v>0</v>
      </c>
      <c r="K19" s="8">
        <f t="shared" si="3"/>
        <v>0</v>
      </c>
      <c r="L19" s="8">
        <f t="shared" si="3"/>
        <v>0</v>
      </c>
      <c r="M19" s="8">
        <f t="shared" si="3"/>
        <v>0</v>
      </c>
      <c r="N19" s="8">
        <f t="shared" si="3"/>
        <v>0</v>
      </c>
      <c r="O19" s="40">
        <f>SUM(O20:O24)</f>
        <v>1575.96</v>
      </c>
      <c r="P19" s="10">
        <f>SUM(P20:P24)</f>
        <v>0</v>
      </c>
      <c r="Q19" s="42" t="e">
        <f>O19/P19*100</f>
        <v>#DIV/0!</v>
      </c>
      <c r="R19" s="17"/>
    </row>
    <row r="20" spans="1:18" ht="12.75" customHeight="1" x14ac:dyDescent="0.2">
      <c r="A20" s="18"/>
      <c r="B20" s="216" t="s">
        <v>151</v>
      </c>
      <c r="C20" s="9">
        <f>VDEI!C20+CPPG!C20+NUTED!C20+SECESC!C20+COGETES!C20</f>
        <v>787.98</v>
      </c>
      <c r="D20" s="9">
        <f>VDEI!D20+CPPG!D20+NUTED!D20+SECESC!D20+COGETES!D20</f>
        <v>787.98</v>
      </c>
      <c r="E20" s="9">
        <f>VDEI!E20+CPPG!E20+NUTED!E20+SECESC!E20+COGETES!E20</f>
        <v>0</v>
      </c>
      <c r="F20" s="9">
        <f>VDEI!F20+CPPG!F20+NUTED!F20+SECESC!F20+COGETES!F20</f>
        <v>0</v>
      </c>
      <c r="G20" s="9">
        <f>VDEI!G20+CPPG!G20+NUTED!G20+SECESC!G20+COGETES!G20</f>
        <v>0</v>
      </c>
      <c r="H20" s="9">
        <f>VDEI!H20+CPPG!H20+NUTED!H20+SECESC!H20+COGETES!H20</f>
        <v>0</v>
      </c>
      <c r="I20" s="9">
        <f>VDEI!I20+CPPG!I20+NUTED!I20+SECESC!I20+COGETES!I20</f>
        <v>0</v>
      </c>
      <c r="J20" s="9">
        <f>VDEI!J20+CPPG!J20+NUTED!J20+SECESC!J20+COGETES!J20</f>
        <v>0</v>
      </c>
      <c r="K20" s="9">
        <f>VDEI!K20+CPPG!K20+NUTED!K20+SECESC!K20+COGETES!K20</f>
        <v>0</v>
      </c>
      <c r="L20" s="9">
        <f>VDEI!L20+CPPG!L20+NUTED!L20+SECESC!L20+COGETES!L20</f>
        <v>0</v>
      </c>
      <c r="M20" s="9">
        <f>VDEI!M20+CPPG!M20+NUTED!M20+SECESC!M20+COGETES!M20</f>
        <v>0</v>
      </c>
      <c r="N20" s="9">
        <f>VDEI!N20+CPPG!N20+NUTED!N20+SECESC!N20+COGETES!N20</f>
        <v>0</v>
      </c>
      <c r="O20" s="32">
        <f t="shared" ref="O20:O26" si="4">SUM(C20:N20)</f>
        <v>1575.96</v>
      </c>
      <c r="P20" s="9">
        <f>VDEI!P20+CPPG!P20+NUTED!P20+SECESC!P20+COGETES!P20</f>
        <v>0</v>
      </c>
      <c r="Q20" s="26"/>
      <c r="R20" s="17"/>
    </row>
    <row r="21" spans="1:18" ht="12.4" customHeight="1" x14ac:dyDescent="0.2">
      <c r="A21" s="18"/>
      <c r="B21" s="6" t="s">
        <v>34</v>
      </c>
      <c r="C21" s="10">
        <f>VDEI!C21+CPPG!C21+NUTED!C21+SECESC!C21+COGETES!C21</f>
        <v>0</v>
      </c>
      <c r="D21" s="10">
        <f>VDEI!D21+CPPG!D21+NUTED!D21+SECESC!D21+COGETES!D21</f>
        <v>0</v>
      </c>
      <c r="E21" s="10">
        <f>VDEI!E21+CPPG!E21+NUTED!E21+SECESC!E21+COGETES!E21</f>
        <v>0</v>
      </c>
      <c r="F21" s="10">
        <f>VDEI!F21+CPPG!F21+NUTED!F21+SECESC!F21+COGETES!F21</f>
        <v>0</v>
      </c>
      <c r="G21" s="10">
        <f>VDEI!G21+CPPG!G21+NUTED!G21+SECESC!G21+COGETES!G21</f>
        <v>0</v>
      </c>
      <c r="H21" s="10">
        <f>VDEI!H21+CPPG!H21+NUTED!H21+SECESC!H21+COGETES!H21</f>
        <v>0</v>
      </c>
      <c r="I21" s="10">
        <f>VDEI!I21+CPPG!I21+NUTED!I21+SECESC!I21+COGETES!I21</f>
        <v>0</v>
      </c>
      <c r="J21" s="10">
        <f>VDEI!J21+CPPG!J21+NUTED!J21+SECESC!J21+COGETES!J21</f>
        <v>0</v>
      </c>
      <c r="K21" s="10">
        <f>VDEI!K21+CPPG!K21+NUTED!K21+SECESC!K21+COGETES!K21</f>
        <v>0</v>
      </c>
      <c r="L21" s="10">
        <f>VDEI!L21+CPPG!L21+NUTED!L21+SECESC!L21+COGETES!L21</f>
        <v>0</v>
      </c>
      <c r="M21" s="10">
        <f>VDEI!M21+CPPG!M21+NUTED!M21+SECESC!M21+COGETES!M21</f>
        <v>0</v>
      </c>
      <c r="N21" s="10">
        <f>VDEI!N21+CPPG!N21+NUTED!N21+SECESC!N21+COGETES!N21</f>
        <v>0</v>
      </c>
      <c r="O21" s="37">
        <f t="shared" si="4"/>
        <v>0</v>
      </c>
      <c r="P21" s="10">
        <f>VDEI!P21+CPPG!P21+NUTED!P21+SECESC!P21+COGETES!P21</f>
        <v>0</v>
      </c>
      <c r="Q21" s="26"/>
      <c r="R21" s="17"/>
    </row>
    <row r="22" spans="1:18" ht="12.4" customHeight="1" x14ac:dyDescent="0.2">
      <c r="A22" s="18"/>
      <c r="B22" s="6" t="s">
        <v>26</v>
      </c>
      <c r="C22" s="10">
        <f>VDEI!C22+CPPG!C22+NUTED!C22+SECESC!C22+COGETES!C22</f>
        <v>0</v>
      </c>
      <c r="D22" s="10">
        <f>VDEI!D22+CPPG!D22+NUTED!D22+SECESC!D22+COGETES!D22</f>
        <v>0</v>
      </c>
      <c r="E22" s="10">
        <f>VDEI!E22+CPPG!E22+NUTED!E22+SECESC!E22+COGETES!E22</f>
        <v>0</v>
      </c>
      <c r="F22" s="10">
        <f>VDEI!F22+CPPG!F22+NUTED!F22+SECESC!F22+COGETES!F22</f>
        <v>0</v>
      </c>
      <c r="G22" s="10">
        <f>VDEI!G22+CPPG!G22+NUTED!G22+SECESC!G22+COGETES!G22</f>
        <v>0</v>
      </c>
      <c r="H22" s="10">
        <f>VDEI!H22+CPPG!H22+NUTED!H22+SECESC!H22+COGETES!H22</f>
        <v>0</v>
      </c>
      <c r="I22" s="10">
        <f>VDEI!I22+CPPG!I22+NUTED!I22+SECESC!I22+COGETES!I22</f>
        <v>0</v>
      </c>
      <c r="J22" s="10">
        <f>VDEI!J22+CPPG!J22+NUTED!J22+SECESC!J22+COGETES!J22</f>
        <v>0</v>
      </c>
      <c r="K22" s="10">
        <f>VDEI!K22+CPPG!K22+NUTED!K22+SECESC!K22+COGETES!K22</f>
        <v>0</v>
      </c>
      <c r="L22" s="10">
        <f>VDEI!L22+CPPG!L22+NUTED!L22+SECESC!L22+COGETES!L22</f>
        <v>0</v>
      </c>
      <c r="M22" s="10">
        <f>VDEI!M22+CPPG!M22+NUTED!M22+SECESC!M22+COGETES!M22</f>
        <v>0</v>
      </c>
      <c r="N22" s="10">
        <f>VDEI!N22+CPPG!N22+NUTED!N22+SECESC!N22+COGETES!N22</f>
        <v>0</v>
      </c>
      <c r="O22" s="37">
        <f>SUM(C22:N22)</f>
        <v>0</v>
      </c>
      <c r="P22" s="10">
        <f>VDEI!P22+CPPG!P22+NUTED!P22+SECESC!P22+COGETES!P22</f>
        <v>0</v>
      </c>
      <c r="Q22" s="26"/>
      <c r="R22" s="17"/>
    </row>
    <row r="23" spans="1:18" ht="12.4" customHeight="1" x14ac:dyDescent="0.2">
      <c r="A23" s="18"/>
      <c r="B23" s="6" t="s">
        <v>123</v>
      </c>
      <c r="C23" s="10">
        <f>VDEI!C23+CPPG!C23+NUTED!C23+SECESC!C23+COGETES!C23</f>
        <v>0</v>
      </c>
      <c r="D23" s="10">
        <f>VDEI!D23+CPPG!D23+NUTED!D23+SECESC!D23+COGETES!D23</f>
        <v>0</v>
      </c>
      <c r="E23" s="10">
        <f>VDEI!E23+CPPG!E23+NUTED!E23+SECESC!E23+COGETES!E23</f>
        <v>0</v>
      </c>
      <c r="F23" s="10">
        <f>VDEI!F23+CPPG!F23+NUTED!F23+SECESC!F23+COGETES!F23</f>
        <v>0</v>
      </c>
      <c r="G23" s="10">
        <f>VDEI!G23+CPPG!G23+NUTED!G23+SECESC!G23+COGETES!G23</f>
        <v>0</v>
      </c>
      <c r="H23" s="10">
        <f>VDEI!H23+CPPG!H23+NUTED!H23+SECESC!H23+COGETES!H23</f>
        <v>0</v>
      </c>
      <c r="I23" s="10">
        <f>VDEI!I23+CPPG!I23+NUTED!I23+SECESC!I23+COGETES!I23</f>
        <v>0</v>
      </c>
      <c r="J23" s="10">
        <f>VDEI!J23+CPPG!J23+NUTED!J23+SECESC!J23+COGETES!J23</f>
        <v>0</v>
      </c>
      <c r="K23" s="10">
        <f>VDEI!K23+CPPG!K23+NUTED!K23+SECESC!K23+COGETES!K23</f>
        <v>0</v>
      </c>
      <c r="L23" s="10">
        <f>VDEI!L23+CPPG!L23+NUTED!L23+SECESC!L23+COGETES!L23</f>
        <v>0</v>
      </c>
      <c r="M23" s="10">
        <f>VDEI!M23+CPPG!M23+NUTED!M23+SECESC!M23+COGETES!M23</f>
        <v>0</v>
      </c>
      <c r="N23" s="10">
        <f>VDEI!N23+CPPG!N23+NUTED!N23+SECESC!N23+COGETES!N23</f>
        <v>0</v>
      </c>
      <c r="O23" s="37">
        <f t="shared" si="4"/>
        <v>0</v>
      </c>
      <c r="P23" s="10">
        <f>VDEI!P23+CPPG!P23+NUTED!P23+SECESC!P23+COGETES!P23</f>
        <v>0</v>
      </c>
      <c r="Q23" s="26"/>
      <c r="R23" s="17"/>
    </row>
    <row r="24" spans="1:18" ht="12.4" customHeight="1" x14ac:dyDescent="0.2">
      <c r="A24" s="18"/>
      <c r="B24" s="6" t="s">
        <v>19</v>
      </c>
      <c r="C24" s="40">
        <f>VDEI!C24+CPPG!C24+NUTED!C24+SECESC!C24+COGETES!C24</f>
        <v>0</v>
      </c>
      <c r="D24" s="40">
        <f>VDEI!D24+CPPG!D24+NUTED!D24+SECESC!D24+COGETES!D24</f>
        <v>0</v>
      </c>
      <c r="E24" s="40">
        <f>VDEI!E24+CPPG!E24+NUTED!E24+SECESC!E24+COGETES!E24</f>
        <v>0</v>
      </c>
      <c r="F24" s="40">
        <f>VDEI!F24+CPPG!F24+NUTED!F24+SECESC!F24+COGETES!F24</f>
        <v>0</v>
      </c>
      <c r="G24" s="40">
        <f>VDEI!G24+CPPG!G24+NUTED!G24+SECESC!G24+COGETES!G24</f>
        <v>0</v>
      </c>
      <c r="H24" s="40">
        <f>VDEI!H24+CPPG!H24+NUTED!H24+SECESC!H24+COGETES!H24</f>
        <v>0</v>
      </c>
      <c r="I24" s="40">
        <f>VDEI!I24+CPPG!I24+NUTED!I24+SECESC!I24+COGETES!I24</f>
        <v>0</v>
      </c>
      <c r="J24" s="40">
        <f>VDEI!J24+CPPG!J24+NUTED!J24+SECESC!J24+COGETES!J24</f>
        <v>0</v>
      </c>
      <c r="K24" s="40">
        <f>VDEI!K24+CPPG!K24+NUTED!K24+SECESC!K24+COGETES!K24</f>
        <v>0</v>
      </c>
      <c r="L24" s="40">
        <f>VDEI!L24+CPPG!L24+NUTED!L24+SECESC!L24+COGETES!L24</f>
        <v>0</v>
      </c>
      <c r="M24" s="40">
        <f>VDEI!M24+CPPG!M24+NUTED!M24+SECESC!M24+COGETES!M24</f>
        <v>0</v>
      </c>
      <c r="N24" s="40">
        <f>VDEI!N24+CPPG!N24+NUTED!N24+SECESC!N24+COGETES!N24</f>
        <v>0</v>
      </c>
      <c r="O24" s="37">
        <f t="shared" si="4"/>
        <v>0</v>
      </c>
      <c r="P24" s="10">
        <f>VDEI!P24+CPPG!P24+NUTED!P24+SECESC!P24+COGETES!P24</f>
        <v>0</v>
      </c>
      <c r="Q24" s="48"/>
      <c r="R24" s="17"/>
    </row>
    <row r="25" spans="1:18" ht="14.25" customHeight="1" x14ac:dyDescent="0.2">
      <c r="A25" s="127">
        <v>39</v>
      </c>
      <c r="B25" s="128" t="s">
        <v>11</v>
      </c>
      <c r="C25" s="8">
        <f>SUM(C26:C54)</f>
        <v>110000</v>
      </c>
      <c r="D25" s="8">
        <f t="shared" ref="D25:P25" si="5">SUM(D26:D54)</f>
        <v>0</v>
      </c>
      <c r="E25" s="8">
        <f t="shared" si="5"/>
        <v>0</v>
      </c>
      <c r="F25" s="8">
        <f t="shared" si="5"/>
        <v>0</v>
      </c>
      <c r="G25" s="8">
        <f t="shared" si="5"/>
        <v>0</v>
      </c>
      <c r="H25" s="8">
        <f t="shared" si="5"/>
        <v>0</v>
      </c>
      <c r="I25" s="8">
        <f t="shared" si="5"/>
        <v>0</v>
      </c>
      <c r="J25" s="8">
        <f t="shared" si="5"/>
        <v>0</v>
      </c>
      <c r="K25" s="8">
        <f t="shared" si="5"/>
        <v>0</v>
      </c>
      <c r="L25" s="8">
        <f t="shared" si="5"/>
        <v>0</v>
      </c>
      <c r="M25" s="8">
        <f t="shared" si="5"/>
        <v>0</v>
      </c>
      <c r="N25" s="8">
        <f t="shared" si="5"/>
        <v>0</v>
      </c>
      <c r="O25" s="8">
        <f t="shared" si="5"/>
        <v>110000</v>
      </c>
      <c r="P25" s="8">
        <f t="shared" si="5"/>
        <v>0</v>
      </c>
      <c r="Q25" s="48" t="e">
        <f>O25/P25*100</f>
        <v>#DIV/0!</v>
      </c>
      <c r="R25" s="17"/>
    </row>
    <row r="26" spans="1:18" ht="12.4" customHeight="1" x14ac:dyDescent="0.2">
      <c r="A26" s="18"/>
      <c r="B26" s="6" t="s">
        <v>241</v>
      </c>
      <c r="C26" s="9">
        <f>VDEI!C26+CPPG!C26+NUTED!C26+SECESC!C26+COGETES!C26</f>
        <v>0</v>
      </c>
      <c r="D26" s="9">
        <f>VDEI!D26+CPPG!D26+NUTED!D26+SECESC!D26+COGETES!D26</f>
        <v>0</v>
      </c>
      <c r="E26" s="9">
        <f>VDEI!E26+CPPG!E26+NUTED!E26+SECESC!E26+COGETES!E26</f>
        <v>0</v>
      </c>
      <c r="F26" s="9">
        <f>VDEI!F26+CPPG!F26+NUTED!F26+SECESC!F26+COGETES!F26</f>
        <v>0</v>
      </c>
      <c r="G26" s="9">
        <f>VDEI!G26+CPPG!G26+NUTED!G26+SECESC!G26+COGETES!G26</f>
        <v>0</v>
      </c>
      <c r="H26" s="9">
        <f>VDEI!H26+CPPG!H26+NUTED!H26+SECESC!H26+COGETES!H26</f>
        <v>0</v>
      </c>
      <c r="I26" s="9">
        <f>VDEI!I26+CPPG!I26+NUTED!I26+SECESC!I26+COGETES!I26</f>
        <v>0</v>
      </c>
      <c r="J26" s="9">
        <f>VDEI!J26+CPPG!J26+NUTED!J26+SECESC!J26+COGETES!J26</f>
        <v>0</v>
      </c>
      <c r="K26" s="9">
        <f>VDEI!K26+CPPG!K26+NUTED!K26+SECESC!K26+COGETES!K26</f>
        <v>0</v>
      </c>
      <c r="L26" s="9">
        <f>VDEI!L26+CPPG!L26+NUTED!L26+SECESC!L26+COGETES!L26</f>
        <v>0</v>
      </c>
      <c r="M26" s="9">
        <f>VDEI!M26+CPPG!M26+NUTED!M26+SECESC!M26+COGETES!M26</f>
        <v>0</v>
      </c>
      <c r="N26" s="9">
        <f>VDEI!N26+CPPG!N26+NUTED!N26+SECESC!N26+COGETES!N26</f>
        <v>0</v>
      </c>
      <c r="O26" s="32">
        <f t="shared" si="4"/>
        <v>0</v>
      </c>
      <c r="P26" s="10">
        <f>VDEI!P26+CPPG!P26+NUTED!P26+SECESC!P26+COGETES!P26</f>
        <v>0</v>
      </c>
      <c r="Q26" s="26"/>
      <c r="R26" s="17"/>
    </row>
    <row r="27" spans="1:18" ht="12.4" customHeight="1" x14ac:dyDescent="0.2">
      <c r="A27" s="208"/>
      <c r="B27" s="6" t="s">
        <v>269</v>
      </c>
      <c r="C27" s="10">
        <f>VDEI!C27+CPPG!C27+NUTED!C27+SECESC!C27+COGETES!C27</f>
        <v>110000</v>
      </c>
      <c r="D27" s="10">
        <f>VDEI!D27+CPPG!D27+NUTED!D27+SECESC!D27+COGETES!D27</f>
        <v>0</v>
      </c>
      <c r="E27" s="10">
        <f>VDEI!E27+CPPG!E27+NUTED!E27+SECESC!E27+COGETES!E27</f>
        <v>0</v>
      </c>
      <c r="F27" s="10">
        <f>VDEI!F27+CPPG!F27+NUTED!F27+SECESC!F27+COGETES!F27</f>
        <v>0</v>
      </c>
      <c r="G27" s="10">
        <f>VDEI!G27+CPPG!G27+NUTED!G27+SECESC!G27+COGETES!G27</f>
        <v>0</v>
      </c>
      <c r="H27" s="10">
        <f>VDEI!H27+CPPG!H27+NUTED!H27+SECESC!H27+COGETES!H27</f>
        <v>0</v>
      </c>
      <c r="I27" s="10">
        <f>VDEI!I27+CPPG!I27+NUTED!I27+SECESC!I27+COGETES!I27</f>
        <v>0</v>
      </c>
      <c r="J27" s="10">
        <f>VDEI!J27+CPPG!J27+NUTED!J27+SECESC!J27+COGETES!J27</f>
        <v>0</v>
      </c>
      <c r="K27" s="10">
        <f>VDEI!K27+CPPG!K27+NUTED!K27+SECESC!K27+COGETES!K27</f>
        <v>0</v>
      </c>
      <c r="L27" s="10">
        <f>VDEI!L27+CPPG!L27+NUTED!L27+SECESC!L27+COGETES!L27</f>
        <v>0</v>
      </c>
      <c r="M27" s="10">
        <f>VDEI!M27+CPPG!M27+NUTED!M27+SECESC!M27+COGETES!M27</f>
        <v>0</v>
      </c>
      <c r="N27" s="10">
        <f>VDEI!N27+CPPG!N27+NUTED!N27+SECESC!N27+COGETES!N27</f>
        <v>0</v>
      </c>
      <c r="O27" s="37">
        <f>SUM(C27:N27)</f>
        <v>110000</v>
      </c>
      <c r="P27" s="10">
        <f>VDEI!P27+CPPG!P27+NUTED!P27+SECESC!P27+COGETES!P27</f>
        <v>0</v>
      </c>
      <c r="Q27" s="26"/>
      <c r="R27" s="17"/>
    </row>
    <row r="28" spans="1:18" ht="12.4" customHeight="1" x14ac:dyDescent="0.2">
      <c r="A28" s="426"/>
      <c r="B28" s="6" t="s">
        <v>126</v>
      </c>
      <c r="C28" s="10">
        <f>VDEI!C28+CPPG!C28+NUTED!C28+SECESC!C28+COGETES!C28</f>
        <v>0</v>
      </c>
      <c r="D28" s="10">
        <f>VDEI!D28+CPPG!D28+NUTED!D28+SECESC!D28+COGETES!D28</f>
        <v>0</v>
      </c>
      <c r="E28" s="10">
        <f>VDEI!E28+CPPG!E28+NUTED!E28+SECESC!E28+COGETES!E28</f>
        <v>0</v>
      </c>
      <c r="F28" s="10">
        <f>VDEI!F28+CPPG!F28+NUTED!F28+SECESC!F28+COGETES!F28</f>
        <v>0</v>
      </c>
      <c r="G28" s="10">
        <f>VDEI!G28+CPPG!G28+NUTED!G28+SECESC!G28+COGETES!G28</f>
        <v>0</v>
      </c>
      <c r="H28" s="10">
        <f>VDEI!H28+CPPG!H28+NUTED!H28+SECESC!H28+COGETES!H28</f>
        <v>0</v>
      </c>
      <c r="I28" s="10">
        <f>VDEI!I28+CPPG!I28+NUTED!I28+SECESC!I28+COGETES!I28</f>
        <v>0</v>
      </c>
      <c r="J28" s="10">
        <f>VDEI!J28+CPPG!J28+NUTED!J28+SECESC!J28+COGETES!J28</f>
        <v>0</v>
      </c>
      <c r="K28" s="10">
        <f>VDEI!K28+CPPG!K28+NUTED!K28+SECESC!K28+COGETES!K28</f>
        <v>0</v>
      </c>
      <c r="L28" s="10">
        <f>VDEI!L28+CPPG!L28+NUTED!L28+SECESC!L28+COGETES!L28</f>
        <v>0</v>
      </c>
      <c r="M28" s="10">
        <f>VDEI!M28+CPPG!M28+NUTED!M28+SECESC!M28+COGETES!M28</f>
        <v>0</v>
      </c>
      <c r="N28" s="10">
        <f>VDEI!N28+CPPG!N28+NUTED!N28+SECESC!N28+COGETES!N28</f>
        <v>0</v>
      </c>
      <c r="O28" s="37">
        <f>SUM(C28:N28)</f>
        <v>0</v>
      </c>
      <c r="P28" s="10">
        <f>VDEI!P28+CPPG!P28+NUTED!P28+SECESC!P28+COGETES!P28</f>
        <v>0</v>
      </c>
      <c r="Q28" s="26"/>
      <c r="R28" s="17"/>
    </row>
    <row r="29" spans="1:18" ht="12.4" customHeight="1" x14ac:dyDescent="0.2">
      <c r="A29" s="134"/>
      <c r="B29" s="105" t="s">
        <v>225</v>
      </c>
      <c r="C29" s="10">
        <f>VDEI!C29+CPPG!C29+NUTED!C29+SECESC!C29+COGETES!C29</f>
        <v>0</v>
      </c>
      <c r="D29" s="10">
        <f>VDEI!D29+CPPG!D29+NUTED!D29+SECESC!D29+COGETES!D29</f>
        <v>0</v>
      </c>
      <c r="E29" s="10">
        <f>VDEI!E29+CPPG!E29+NUTED!E29+SECESC!E29+COGETES!E29</f>
        <v>0</v>
      </c>
      <c r="F29" s="10">
        <f>VDEI!F29+CPPG!F29+NUTED!F29+SECESC!F29+COGETES!F29</f>
        <v>0</v>
      </c>
      <c r="G29" s="10">
        <f>VDEI!G29+CPPG!G29+NUTED!G29+SECESC!G29+COGETES!G29</f>
        <v>0</v>
      </c>
      <c r="H29" s="10">
        <f>VDEI!H29+CPPG!H29+NUTED!H29+SECESC!H29+COGETES!H29</f>
        <v>0</v>
      </c>
      <c r="I29" s="10">
        <f>VDEI!I29+CPPG!I29+NUTED!I29+SECESC!I29+COGETES!I29</f>
        <v>0</v>
      </c>
      <c r="J29" s="10">
        <f>VDEI!J29+CPPG!J29+NUTED!J29+SECESC!J29+COGETES!J29</f>
        <v>0</v>
      </c>
      <c r="K29" s="10">
        <f>VDEI!K29+CPPG!K29+NUTED!K29+SECESC!K29+COGETES!K29</f>
        <v>0</v>
      </c>
      <c r="L29" s="10">
        <f>VDEI!L29+CPPG!L29+NUTED!L29+SECESC!L29+COGETES!L29</f>
        <v>0</v>
      </c>
      <c r="M29" s="10">
        <f>VDEI!M29+CPPG!M29+NUTED!M29+SECESC!M29+COGETES!M29</f>
        <v>0</v>
      </c>
      <c r="N29" s="10">
        <f>VDEI!N29+CPPG!N29+NUTED!N29+SECESC!N29+COGETES!N29</f>
        <v>0</v>
      </c>
      <c r="O29" s="37">
        <f t="shared" ref="O29:O34" si="6">SUM(C29:N29)</f>
        <v>0</v>
      </c>
      <c r="P29" s="10">
        <f>VDEI!P29+CPPG!P29+NUTED!P29+SECESC!P29+COGETES!P29</f>
        <v>0</v>
      </c>
      <c r="Q29" s="26"/>
      <c r="R29" s="17"/>
    </row>
    <row r="30" spans="1:18" ht="12.4" customHeight="1" x14ac:dyDescent="0.2">
      <c r="A30" s="134"/>
      <c r="B30" s="105" t="s">
        <v>25</v>
      </c>
      <c r="C30" s="10">
        <f>VDEI!C30+CPPG!C30+NUTED!C30+SECESC!C30+COGETES!C30</f>
        <v>0</v>
      </c>
      <c r="D30" s="10">
        <f>VDEI!D30+CPPG!D30+NUTED!D30+SECESC!D30+COGETES!D30</f>
        <v>0</v>
      </c>
      <c r="E30" s="10">
        <f>VDEI!E30+CPPG!E30+NUTED!E30+SECESC!E30+COGETES!E30</f>
        <v>0</v>
      </c>
      <c r="F30" s="10">
        <f>VDEI!F30+CPPG!F30+NUTED!F30+SECESC!F30+COGETES!F30</f>
        <v>0</v>
      </c>
      <c r="G30" s="10">
        <f>VDEI!G30+CPPG!G30+NUTED!G30+SECESC!G30+COGETES!G30</f>
        <v>0</v>
      </c>
      <c r="H30" s="10">
        <f>VDEI!H30+CPPG!H30+NUTED!H30+SECESC!H30+COGETES!H30</f>
        <v>0</v>
      </c>
      <c r="I30" s="10">
        <f>VDEI!I30+CPPG!I30+NUTED!I30+SECESC!I30+COGETES!I30</f>
        <v>0</v>
      </c>
      <c r="J30" s="10">
        <f>VDEI!J30+CPPG!J30+NUTED!J30+SECESC!J30+COGETES!J30</f>
        <v>0</v>
      </c>
      <c r="K30" s="10">
        <f>VDEI!K30+CPPG!K30+NUTED!K30+SECESC!K30+COGETES!K30</f>
        <v>0</v>
      </c>
      <c r="L30" s="10">
        <f>VDEI!L30+CPPG!L30+NUTED!L30+SECESC!L30+COGETES!L30</f>
        <v>0</v>
      </c>
      <c r="M30" s="10">
        <f>VDEI!M30+CPPG!M30+NUTED!M30+SECESC!M30+COGETES!M30</f>
        <v>0</v>
      </c>
      <c r="N30" s="10">
        <f>VDEI!N30+CPPG!N30+NUTED!N30+SECESC!N30+COGETES!N30</f>
        <v>0</v>
      </c>
      <c r="O30" s="37">
        <f t="shared" si="6"/>
        <v>0</v>
      </c>
      <c r="P30" s="10">
        <f>VDEI!P30+CPPG!P30+NUTED!P30+SECESC!P30+COGETES!P30</f>
        <v>0</v>
      </c>
      <c r="Q30" s="26"/>
      <c r="R30" s="17"/>
    </row>
    <row r="31" spans="1:18" ht="12.4" customHeight="1" x14ac:dyDescent="0.2">
      <c r="A31" s="134"/>
      <c r="B31" s="105" t="s">
        <v>43</v>
      </c>
      <c r="C31" s="10">
        <f>VDEI!C31+CPPG!C31+NUTED!C31+SECESC!C31+COGETES!C31</f>
        <v>0</v>
      </c>
      <c r="D31" s="10">
        <f>VDEI!D31+CPPG!D31+NUTED!D31+SECESC!D31+COGETES!D31</f>
        <v>0</v>
      </c>
      <c r="E31" s="10">
        <f>VDEI!E31+CPPG!E31+NUTED!E31+SECESC!E31+COGETES!E31</f>
        <v>0</v>
      </c>
      <c r="F31" s="10">
        <f>VDEI!F31+CPPG!F31+NUTED!F31+SECESC!F31+COGETES!F31</f>
        <v>0</v>
      </c>
      <c r="G31" s="10">
        <f>VDEI!G31+CPPG!G31+NUTED!G31+SECESC!G31+COGETES!G31</f>
        <v>0</v>
      </c>
      <c r="H31" s="10">
        <f>VDEI!H31+CPPG!H31+NUTED!H31+SECESC!H31+COGETES!H31</f>
        <v>0</v>
      </c>
      <c r="I31" s="10">
        <f>VDEI!I31+CPPG!I31+NUTED!I31+SECESC!I31+COGETES!I31</f>
        <v>0</v>
      </c>
      <c r="J31" s="10">
        <f>VDEI!J31+CPPG!J31+NUTED!J31+SECESC!J31+COGETES!J31</f>
        <v>0</v>
      </c>
      <c r="K31" s="10">
        <f>VDEI!K31+CPPG!K31+NUTED!K31+SECESC!K31+COGETES!K31</f>
        <v>0</v>
      </c>
      <c r="L31" s="10">
        <f>VDEI!L31+CPPG!L31+NUTED!L31+SECESC!L31+COGETES!L31</f>
        <v>0</v>
      </c>
      <c r="M31" s="10">
        <f>VDEI!M31+CPPG!M31+NUTED!M31+SECESC!M31+COGETES!M31</f>
        <v>0</v>
      </c>
      <c r="N31" s="10">
        <f>VDEI!N31+CPPG!N31+NUTED!N31+SECESC!N31+COGETES!N31</f>
        <v>0</v>
      </c>
      <c r="O31" s="37">
        <f t="shared" si="6"/>
        <v>0</v>
      </c>
      <c r="P31" s="10">
        <f>VDEI!P31+CPPG!P31+NUTED!P31+SECESC!P31+COGETES!P31</f>
        <v>0</v>
      </c>
      <c r="Q31" s="26"/>
      <c r="R31" s="28"/>
    </row>
    <row r="32" spans="1:18" ht="12.4" customHeight="1" x14ac:dyDescent="0.2">
      <c r="A32" s="134"/>
      <c r="B32" s="105" t="s">
        <v>194</v>
      </c>
      <c r="C32" s="10">
        <f>VDEI!C32+CPPG!C32+NUTED!C32+SECESC!C32+COGETES!C32</f>
        <v>0</v>
      </c>
      <c r="D32" s="10">
        <f>VDEI!D32+CPPG!D32+NUTED!D32+SECESC!D32+COGETES!D32</f>
        <v>0</v>
      </c>
      <c r="E32" s="10">
        <f>VDEI!E32+CPPG!E32+NUTED!E32+SECESC!E32+COGETES!E32</f>
        <v>0</v>
      </c>
      <c r="F32" s="10">
        <f>VDEI!F32+CPPG!F32+NUTED!F32+SECESC!F32+COGETES!F32</f>
        <v>0</v>
      </c>
      <c r="G32" s="10">
        <f>VDEI!G32+CPPG!G32+NUTED!G32+SECESC!G32+COGETES!G32</f>
        <v>0</v>
      </c>
      <c r="H32" s="10">
        <f>VDEI!H32+CPPG!H32+NUTED!H32+SECESC!H32+COGETES!H32</f>
        <v>0</v>
      </c>
      <c r="I32" s="10">
        <f>VDEI!I32+CPPG!I32+NUTED!I32+SECESC!I32+COGETES!I32</f>
        <v>0</v>
      </c>
      <c r="J32" s="10">
        <f>VDEI!J32+CPPG!J32+NUTED!J32+SECESC!J32+COGETES!J32</f>
        <v>0</v>
      </c>
      <c r="K32" s="10">
        <f>VDEI!K32+CPPG!K32+NUTED!K32+SECESC!K32+COGETES!K32</f>
        <v>0</v>
      </c>
      <c r="L32" s="10">
        <f>VDEI!L32+CPPG!L32+NUTED!L32+SECESC!L32+COGETES!L32</f>
        <v>0</v>
      </c>
      <c r="M32" s="10">
        <f>VDEI!M32+CPPG!M32+NUTED!M32+SECESC!M32+COGETES!M32</f>
        <v>0</v>
      </c>
      <c r="N32" s="10">
        <f>VDEI!N32+CPPG!N32+NUTED!N32+SECESC!N32+COGETES!N32</f>
        <v>0</v>
      </c>
      <c r="O32" s="37">
        <f t="shared" si="6"/>
        <v>0</v>
      </c>
      <c r="P32" s="10">
        <f>VDEI!P32+CPPG!P32+NUTED!P32+SECESC!P32+COGETES!P32</f>
        <v>0</v>
      </c>
      <c r="Q32" s="26"/>
      <c r="R32" s="17"/>
    </row>
    <row r="33" spans="1:19" ht="12.4" customHeight="1" x14ac:dyDescent="0.2">
      <c r="A33" s="134"/>
      <c r="B33" s="105" t="s">
        <v>230</v>
      </c>
      <c r="C33" s="10">
        <f>VDEI!C33+CPPG!C33+NUTED!C33+SECESC!C33+COGETES!C33</f>
        <v>0</v>
      </c>
      <c r="D33" s="10">
        <f>VDEI!D33+CPPG!D33+NUTED!D33+SECESC!D33+COGETES!D33</f>
        <v>0</v>
      </c>
      <c r="E33" s="10">
        <f>VDEI!E33+CPPG!E33+NUTED!E33+SECESC!E33+COGETES!E33</f>
        <v>0</v>
      </c>
      <c r="F33" s="10">
        <f>VDEI!F33+CPPG!F33+NUTED!F33+SECESC!F33+COGETES!F33</f>
        <v>0</v>
      </c>
      <c r="G33" s="10">
        <f>VDEI!G33+CPPG!G33+NUTED!G33+SECESC!G33+COGETES!G33</f>
        <v>0</v>
      </c>
      <c r="H33" s="10">
        <f>VDEI!H33+CPPG!H33+NUTED!H33+SECESC!H33+COGETES!H33</f>
        <v>0</v>
      </c>
      <c r="I33" s="10">
        <f>VDEI!I33+CPPG!I33+NUTED!I33+SECESC!I33+COGETES!I33</f>
        <v>0</v>
      </c>
      <c r="J33" s="10">
        <f>VDEI!J33+CPPG!J33+NUTED!J33+SECESC!J33+COGETES!J33</f>
        <v>0</v>
      </c>
      <c r="K33" s="10">
        <f>VDEI!K33+CPPG!K33+NUTED!K33+SECESC!K33+COGETES!K33</f>
        <v>0</v>
      </c>
      <c r="L33" s="10">
        <f>VDEI!L33+CPPG!L33+NUTED!L33+SECESC!L33+COGETES!L33</f>
        <v>0</v>
      </c>
      <c r="M33" s="10">
        <f>VDEI!M33+CPPG!M33+NUTED!M33+SECESC!M33+COGETES!M33</f>
        <v>0</v>
      </c>
      <c r="N33" s="10">
        <f>VDEI!N33+CPPG!N33+NUTED!N33+SECESC!N33+COGETES!N33</f>
        <v>0</v>
      </c>
      <c r="O33" s="37">
        <f t="shared" si="6"/>
        <v>0</v>
      </c>
      <c r="P33" s="10">
        <f>VDEI!P33+CPPG!P33+NUTED!P33+SECESC!P33+COGETES!P33</f>
        <v>0</v>
      </c>
      <c r="Q33" s="26"/>
      <c r="R33" s="17"/>
    </row>
    <row r="34" spans="1:19" ht="12.4" customHeight="1" x14ac:dyDescent="0.2">
      <c r="A34" s="134"/>
      <c r="B34" s="105" t="s">
        <v>141</v>
      </c>
      <c r="C34" s="10">
        <f>VDEI!C34+CPPG!C34+NUTED!C34+SECESC!C34+COGETES!C34</f>
        <v>0</v>
      </c>
      <c r="D34" s="10">
        <f>VDEI!D34+CPPG!D34+NUTED!D34+SECESC!D34+COGETES!D34</f>
        <v>0</v>
      </c>
      <c r="E34" s="10">
        <f>VDEI!E34+CPPG!E34+NUTED!E34+SECESC!E34+COGETES!E34</f>
        <v>0</v>
      </c>
      <c r="F34" s="10">
        <f>VDEI!F34+CPPG!F34+NUTED!F34+SECESC!F34+COGETES!F34</f>
        <v>0</v>
      </c>
      <c r="G34" s="10">
        <f>VDEI!G34+CPPG!G34+NUTED!G34+SECESC!G34+COGETES!G34</f>
        <v>0</v>
      </c>
      <c r="H34" s="10">
        <f>VDEI!H34+CPPG!H34+NUTED!H34+SECESC!H34+COGETES!H34</f>
        <v>0</v>
      </c>
      <c r="I34" s="10">
        <f>VDEI!I34+CPPG!I34+NUTED!I34+SECESC!I34+COGETES!I34</f>
        <v>0</v>
      </c>
      <c r="J34" s="10">
        <f>VDEI!J34+CPPG!J34+NUTED!J34+SECESC!J34+COGETES!J34</f>
        <v>0</v>
      </c>
      <c r="K34" s="10">
        <f>VDEI!K34+CPPG!K34+NUTED!K34+SECESC!K34+COGETES!K34</f>
        <v>0</v>
      </c>
      <c r="L34" s="10">
        <f>VDEI!L34+CPPG!L34+NUTED!L34+SECESC!L34+COGETES!L34</f>
        <v>0</v>
      </c>
      <c r="M34" s="10">
        <f>VDEI!M34+CPPG!M34+NUTED!M34+SECESC!M34+COGETES!M34</f>
        <v>0</v>
      </c>
      <c r="N34" s="10">
        <f>VDEI!N34+CPPG!N34+NUTED!N34+SECESC!N34+COGETES!N34</f>
        <v>0</v>
      </c>
      <c r="O34" s="37">
        <f t="shared" si="6"/>
        <v>0</v>
      </c>
      <c r="P34" s="10">
        <f>VDEI!P34+CPPG!P34+NUTED!P34+SECESC!P34+COGETES!P34</f>
        <v>0</v>
      </c>
      <c r="Q34" s="26"/>
      <c r="R34" s="17"/>
      <c r="S34" s="13"/>
    </row>
    <row r="35" spans="1:19" ht="12.4" customHeight="1" x14ac:dyDescent="0.2">
      <c r="A35" s="208"/>
      <c r="B35" s="105" t="s">
        <v>120</v>
      </c>
      <c r="C35" s="10">
        <f>VDEI!C35+CPPG!C35+NUTED!C35+SECESC!C35+COGETES!C35</f>
        <v>0</v>
      </c>
      <c r="D35" s="10">
        <f>VDEI!D35+CPPG!D35+NUTED!D35+SECESC!D35+COGETES!D35</f>
        <v>0</v>
      </c>
      <c r="E35" s="10">
        <f>VDEI!E35+CPPG!E35+NUTED!E35+SECESC!E35+COGETES!E35</f>
        <v>0</v>
      </c>
      <c r="F35" s="10">
        <f>VDEI!F35+CPPG!F35+NUTED!F35+SECESC!F35+COGETES!F35</f>
        <v>0</v>
      </c>
      <c r="G35" s="10">
        <f>VDEI!G35+CPPG!G35+NUTED!G35+SECESC!G35+COGETES!G35</f>
        <v>0</v>
      </c>
      <c r="H35" s="10">
        <f>VDEI!H35+CPPG!H35+NUTED!H35+SECESC!H35+COGETES!H35</f>
        <v>0</v>
      </c>
      <c r="I35" s="10">
        <f>VDEI!I35+CPPG!I35+NUTED!I35+SECESC!I35+COGETES!I35</f>
        <v>0</v>
      </c>
      <c r="J35" s="10">
        <f>VDEI!J35+CPPG!J35+NUTED!J35+SECESC!J35+COGETES!J35</f>
        <v>0</v>
      </c>
      <c r="K35" s="10">
        <f>VDEI!K35+CPPG!K35+NUTED!K35+SECESC!K35+COGETES!K35</f>
        <v>0</v>
      </c>
      <c r="L35" s="10">
        <f>VDEI!L35+CPPG!L35+NUTED!L35+SECESC!L35+COGETES!L35</f>
        <v>0</v>
      </c>
      <c r="M35" s="10">
        <f>VDEI!M35+CPPG!M35+NUTED!M35+SECESC!M35+COGETES!M35</f>
        <v>0</v>
      </c>
      <c r="N35" s="10">
        <f>VDEI!N35+CPPG!N35+NUTED!N35+SECESC!N35+COGETES!N35</f>
        <v>0</v>
      </c>
      <c r="O35" s="37">
        <f>SUM(C35:N35)</f>
        <v>0</v>
      </c>
      <c r="P35" s="10">
        <f>VDEI!P35+CPPG!P35+NUTED!P35+SECESC!P35+COGETES!P35</f>
        <v>0</v>
      </c>
      <c r="Q35" s="26"/>
      <c r="R35" s="17"/>
    </row>
    <row r="36" spans="1:19" ht="12.4" customHeight="1" x14ac:dyDescent="0.2">
      <c r="A36" s="18"/>
      <c r="B36" s="105" t="s">
        <v>37</v>
      </c>
      <c r="C36" s="10">
        <f>VDEI!C36+CPPG!C36+NUTED!C36+SECESC!C36+COGETES!C36</f>
        <v>0</v>
      </c>
      <c r="D36" s="10">
        <f>VDEI!D36+CPPG!D36+NUTED!D36+SECESC!D36+COGETES!D36</f>
        <v>0</v>
      </c>
      <c r="E36" s="10">
        <f>VDEI!E36+CPPG!E36+NUTED!E36+SECESC!E36+COGETES!E36</f>
        <v>0</v>
      </c>
      <c r="F36" s="10">
        <f>VDEI!F36+CPPG!F36+NUTED!F36+SECESC!F36+COGETES!F36</f>
        <v>0</v>
      </c>
      <c r="G36" s="10">
        <f>VDEI!G36+CPPG!G36+NUTED!G36+SECESC!G36+COGETES!G36</f>
        <v>0</v>
      </c>
      <c r="H36" s="10">
        <f>VDEI!H36+CPPG!H36+NUTED!H36+SECESC!H36+COGETES!H36</f>
        <v>0</v>
      </c>
      <c r="I36" s="10">
        <f>VDEI!I36+CPPG!I36+NUTED!I36+SECESC!I36+COGETES!I36</f>
        <v>0</v>
      </c>
      <c r="J36" s="10">
        <f>VDEI!J36+CPPG!J36+NUTED!J36+SECESC!J36+COGETES!J36</f>
        <v>0</v>
      </c>
      <c r="K36" s="10">
        <f>VDEI!K36+CPPG!K36+NUTED!K36+SECESC!K36+COGETES!K36</f>
        <v>0</v>
      </c>
      <c r="L36" s="10">
        <f>VDEI!L36+CPPG!L36+NUTED!L36+SECESC!L36+COGETES!L36</f>
        <v>0</v>
      </c>
      <c r="M36" s="10">
        <f>VDEI!M36+CPPG!M36+NUTED!M36+SECESC!M36+COGETES!M36</f>
        <v>0</v>
      </c>
      <c r="N36" s="10">
        <f>VDEI!N36+CPPG!N36+NUTED!N36+SECESC!N36+COGETES!N36</f>
        <v>0</v>
      </c>
      <c r="O36" s="37">
        <f>SUM(C36:N36)</f>
        <v>0</v>
      </c>
      <c r="P36" s="10">
        <f>VDEI!P36+CPPG!P36+NUTED!P36+SECESC!P36+COGETES!P36</f>
        <v>0</v>
      </c>
      <c r="Q36" s="26"/>
      <c r="R36" s="17"/>
    </row>
    <row r="37" spans="1:19" ht="12.4" customHeight="1" x14ac:dyDescent="0.2">
      <c r="A37" s="18"/>
      <c r="B37" s="6" t="s">
        <v>30</v>
      </c>
      <c r="C37" s="10">
        <f>VDEI!C37+CPPG!C37+NUTED!C37+SECESC!C37+COGETES!C37</f>
        <v>0</v>
      </c>
      <c r="D37" s="10">
        <f>VDEI!D37+CPPG!D37+NUTED!D37+SECESC!D37+COGETES!D37</f>
        <v>0</v>
      </c>
      <c r="E37" s="10">
        <f>VDEI!E37+CPPG!E37+NUTED!E37+SECESC!E37+COGETES!E37</f>
        <v>0</v>
      </c>
      <c r="F37" s="10">
        <f>VDEI!F37+CPPG!F37+NUTED!F37+SECESC!F37+COGETES!F37</f>
        <v>0</v>
      </c>
      <c r="G37" s="10">
        <f>VDEI!G37+CPPG!G37+NUTED!G37+SECESC!G37+COGETES!G37</f>
        <v>0</v>
      </c>
      <c r="H37" s="10">
        <f>VDEI!H37+CPPG!H37+NUTED!H37+SECESC!H37+COGETES!H37</f>
        <v>0</v>
      </c>
      <c r="I37" s="10">
        <f>VDEI!I37+CPPG!I37+NUTED!I37+SECESC!I37+COGETES!I37</f>
        <v>0</v>
      </c>
      <c r="J37" s="10">
        <f>VDEI!J37+CPPG!J37+NUTED!J37+SECESC!J37+COGETES!J37</f>
        <v>0</v>
      </c>
      <c r="K37" s="10">
        <f>VDEI!K37+CPPG!K37+NUTED!K37+SECESC!K37+COGETES!K37</f>
        <v>0</v>
      </c>
      <c r="L37" s="10">
        <f>VDEI!L37+CPPG!L37+NUTED!L37+SECESC!L37+COGETES!L37</f>
        <v>0</v>
      </c>
      <c r="M37" s="10">
        <f>VDEI!M37+CPPG!M37+NUTED!M37+SECESC!M37+COGETES!M37</f>
        <v>0</v>
      </c>
      <c r="N37" s="10">
        <f>VDEI!N37+CPPG!N37+NUTED!N37+SECESC!N37+COGETES!N37</f>
        <v>0</v>
      </c>
      <c r="O37" s="37">
        <f>SUM(C37:N37)</f>
        <v>0</v>
      </c>
      <c r="P37" s="10">
        <f>VDEI!P37+CPPG!P37+NUTED!P37+SECESC!P37+COGETES!P37</f>
        <v>0</v>
      </c>
      <c r="Q37" s="26"/>
      <c r="R37" s="17"/>
    </row>
    <row r="38" spans="1:19" ht="12.4" customHeight="1" x14ac:dyDescent="0.2">
      <c r="A38" s="18"/>
      <c r="B38" s="6" t="s">
        <v>46</v>
      </c>
      <c r="C38" s="10">
        <f>VDEI!C38+CPPG!C38+NUTED!C38+SECESC!C38+COGETES!C38</f>
        <v>0</v>
      </c>
      <c r="D38" s="10">
        <f>VDEI!D38+CPPG!D38+NUTED!D38+SECESC!D38+COGETES!D38</f>
        <v>0</v>
      </c>
      <c r="E38" s="10">
        <f>VDEI!E38+CPPG!E38+NUTED!E38+SECESC!E38+COGETES!E38</f>
        <v>0</v>
      </c>
      <c r="F38" s="10">
        <f>VDEI!F38+CPPG!F38+NUTED!F38+SECESC!F38+COGETES!F38</f>
        <v>0</v>
      </c>
      <c r="G38" s="10">
        <f>VDEI!G38+CPPG!G38+NUTED!G38+SECESC!G38+COGETES!G38</f>
        <v>0</v>
      </c>
      <c r="H38" s="10">
        <f>VDEI!H38+CPPG!H38+NUTED!H38+SECESC!H38+COGETES!H38</f>
        <v>0</v>
      </c>
      <c r="I38" s="10">
        <f>VDEI!I38+CPPG!I38+NUTED!I38+SECESC!I38+COGETES!I38</f>
        <v>0</v>
      </c>
      <c r="J38" s="10">
        <f>VDEI!J38+CPPG!J38+NUTED!J38+SECESC!J38+COGETES!J38</f>
        <v>0</v>
      </c>
      <c r="K38" s="10">
        <f>VDEI!K38+CPPG!K38+NUTED!K38+SECESC!K38+COGETES!K38</f>
        <v>0</v>
      </c>
      <c r="L38" s="10">
        <f>VDEI!L38+CPPG!L38+NUTED!L38+SECESC!L38+COGETES!L38</f>
        <v>0</v>
      </c>
      <c r="M38" s="10">
        <f>VDEI!M38+CPPG!M38+NUTED!M38+SECESC!M38+COGETES!M38</f>
        <v>0</v>
      </c>
      <c r="N38" s="10">
        <f>VDEI!N38+CPPG!N38+NUTED!N38+SECESC!N38+COGETES!N38</f>
        <v>0</v>
      </c>
      <c r="O38" s="37">
        <f>SUM(C38:N38)</f>
        <v>0</v>
      </c>
      <c r="P38" s="10">
        <f>VDEI!P38+CPPG!P38+NUTED!P38+SECESC!P38+COGETES!P38</f>
        <v>0</v>
      </c>
      <c r="Q38" s="26"/>
      <c r="R38" s="17"/>
    </row>
    <row r="39" spans="1:19" ht="12.4" customHeight="1" x14ac:dyDescent="0.2">
      <c r="A39" s="18"/>
      <c r="B39" s="6" t="s">
        <v>47</v>
      </c>
      <c r="C39" s="10">
        <f>VDEI!C39+CPPG!C39+NUTED!C39+SECESC!C39+COGETES!C39</f>
        <v>0</v>
      </c>
      <c r="D39" s="10">
        <f>VDEI!D39+CPPG!D39+NUTED!D39+SECESC!D39+COGETES!D39</f>
        <v>0</v>
      </c>
      <c r="E39" s="10">
        <f>VDEI!E39+CPPG!E39+NUTED!E39+SECESC!E39+COGETES!E39</f>
        <v>0</v>
      </c>
      <c r="F39" s="10">
        <f>VDEI!F39+CPPG!F39+NUTED!F39+SECESC!F39+COGETES!F39</f>
        <v>0</v>
      </c>
      <c r="G39" s="10">
        <f>VDEI!G39+CPPG!G39+NUTED!G39+SECESC!G39+COGETES!G39</f>
        <v>0</v>
      </c>
      <c r="H39" s="10">
        <f>VDEI!H39+CPPG!H39+NUTED!H39+SECESC!H39+COGETES!H39</f>
        <v>0</v>
      </c>
      <c r="I39" s="10">
        <f>VDEI!I39+CPPG!I39+NUTED!I39+SECESC!I39+COGETES!I39</f>
        <v>0</v>
      </c>
      <c r="J39" s="10">
        <f>VDEI!J39+CPPG!J39+NUTED!J39+SECESC!J39+COGETES!J39</f>
        <v>0</v>
      </c>
      <c r="K39" s="10">
        <f>VDEI!K39+CPPG!K39+NUTED!K39+SECESC!K39+COGETES!K39</f>
        <v>0</v>
      </c>
      <c r="L39" s="10">
        <f>VDEI!L39+CPPG!L39+NUTED!L39+SECESC!L39+COGETES!L39</f>
        <v>0</v>
      </c>
      <c r="M39" s="10">
        <f>VDEI!M39+CPPG!M39+NUTED!M39+SECESC!M39+COGETES!M39</f>
        <v>0</v>
      </c>
      <c r="N39" s="10">
        <f>VDEI!N39+CPPG!N39+NUTED!N39+SECESC!N39+COGETES!N39</f>
        <v>0</v>
      </c>
      <c r="O39" s="37">
        <f>SUM(C39:N39)</f>
        <v>0</v>
      </c>
      <c r="P39" s="10">
        <f>VDEI!P39+CPPG!P39+NUTED!P39+SECESC!P39+COGETES!P39</f>
        <v>0</v>
      </c>
      <c r="Q39" s="26"/>
      <c r="R39" s="17"/>
    </row>
    <row r="40" spans="1:19" ht="12.4" customHeight="1" x14ac:dyDescent="0.2">
      <c r="A40" s="18"/>
      <c r="B40" s="6" t="s">
        <v>45</v>
      </c>
      <c r="C40" s="10">
        <f>VDEI!C40+CPPG!C40+NUTED!C40+SECESC!C40+COGETES!C40</f>
        <v>0</v>
      </c>
      <c r="D40" s="10">
        <f>VDEI!D40+CPPG!D40+NUTED!D40+SECESC!D40+COGETES!D40</f>
        <v>0</v>
      </c>
      <c r="E40" s="10">
        <f>VDEI!E40+CPPG!E40+NUTED!E40+SECESC!E40+COGETES!E40</f>
        <v>0</v>
      </c>
      <c r="F40" s="10">
        <f>VDEI!F40+CPPG!F40+NUTED!F40+SECESC!F40+COGETES!F40</f>
        <v>0</v>
      </c>
      <c r="G40" s="10">
        <f>VDEI!G40+CPPG!G40+NUTED!G40+SECESC!G40+COGETES!G40</f>
        <v>0</v>
      </c>
      <c r="H40" s="10">
        <f>VDEI!H40+CPPG!H40+NUTED!H40+SECESC!H40+COGETES!H40</f>
        <v>0</v>
      </c>
      <c r="I40" s="10">
        <f>VDEI!I40+CPPG!I40+NUTED!I40+SECESC!I40+COGETES!I40</f>
        <v>0</v>
      </c>
      <c r="J40" s="10">
        <f>VDEI!J40+CPPG!J40+NUTED!J40+SECESC!J40+COGETES!J40</f>
        <v>0</v>
      </c>
      <c r="K40" s="10">
        <f>VDEI!K40+CPPG!K40+NUTED!K40+SECESC!K40+COGETES!K40</f>
        <v>0</v>
      </c>
      <c r="L40" s="10">
        <f>VDEI!L40+CPPG!L40+NUTED!L40+SECESC!L40+COGETES!L40</f>
        <v>0</v>
      </c>
      <c r="M40" s="10">
        <f>VDEI!M40+CPPG!M40+NUTED!M40+SECESC!M40+COGETES!M40</f>
        <v>0</v>
      </c>
      <c r="N40" s="10">
        <f>VDEI!N40+CPPG!N40+NUTED!N40+SECESC!N40+COGETES!N40</f>
        <v>0</v>
      </c>
      <c r="O40" s="37">
        <f t="shared" ref="O40:O46" si="7">SUM(C40:N40)</f>
        <v>0</v>
      </c>
      <c r="P40" s="10">
        <f>VDEI!P40+CPPG!P40+NUTED!P40+SECESC!P40+COGETES!P40</f>
        <v>0</v>
      </c>
      <c r="Q40" s="26"/>
      <c r="R40" s="17"/>
    </row>
    <row r="41" spans="1:19" ht="12.4" customHeight="1" x14ac:dyDescent="0.2">
      <c r="A41" s="172"/>
      <c r="B41" s="6" t="s">
        <v>44</v>
      </c>
      <c r="C41" s="10">
        <f>VDEI!C41+CPPG!C41+NUTED!C41+SECESC!C41+COGETES!C41</f>
        <v>0</v>
      </c>
      <c r="D41" s="10">
        <f>VDEI!D41+CPPG!D41+NUTED!D41+SECESC!D41+COGETES!D41</f>
        <v>0</v>
      </c>
      <c r="E41" s="10">
        <f>VDEI!E41+CPPG!E41+NUTED!E41+SECESC!E41+COGETES!E41</f>
        <v>0</v>
      </c>
      <c r="F41" s="10">
        <f>VDEI!F41+CPPG!F41+NUTED!F41+SECESC!F41+COGETES!F41</f>
        <v>0</v>
      </c>
      <c r="G41" s="10">
        <f>VDEI!G41+CPPG!G41+NUTED!G41+SECESC!G41+COGETES!G41</f>
        <v>0</v>
      </c>
      <c r="H41" s="10">
        <f>VDEI!H41+CPPG!H41+NUTED!H41+SECESC!H41+COGETES!H41</f>
        <v>0</v>
      </c>
      <c r="I41" s="10">
        <f>VDEI!I41+CPPG!I41+NUTED!I41+SECESC!I41+COGETES!I41</f>
        <v>0</v>
      </c>
      <c r="J41" s="10">
        <f>VDEI!J41+CPPG!J41+NUTED!J41+SECESC!J41+COGETES!J41</f>
        <v>0</v>
      </c>
      <c r="K41" s="10">
        <f>VDEI!K41+CPPG!K41+NUTED!K41+SECESC!K41+COGETES!K41</f>
        <v>0</v>
      </c>
      <c r="L41" s="10">
        <f>VDEI!L41+CPPG!L41+NUTED!L41+SECESC!L41+COGETES!L41</f>
        <v>0</v>
      </c>
      <c r="M41" s="10">
        <f>VDEI!M41+CPPG!M41+NUTED!M41+SECESC!M41+COGETES!M41</f>
        <v>0</v>
      </c>
      <c r="N41" s="10">
        <f>VDEI!N41+CPPG!N41+NUTED!N41+SECESC!N41+COGETES!N41</f>
        <v>0</v>
      </c>
      <c r="O41" s="37">
        <f t="shared" si="7"/>
        <v>0</v>
      </c>
      <c r="P41" s="10">
        <f>VDEI!P41+CPPG!P41+NUTED!P41+SECESC!P41+COGETES!P41</f>
        <v>0</v>
      </c>
      <c r="Q41" s="26"/>
      <c r="R41" s="17"/>
    </row>
    <row r="42" spans="1:19" ht="12.4" customHeight="1" x14ac:dyDescent="0.2">
      <c r="A42" s="18"/>
      <c r="B42" s="6" t="s">
        <v>127</v>
      </c>
      <c r="C42" s="10">
        <f>VDEI!C42+CPPG!C42+NUTED!C42+SECESC!C42+COGETES!C42</f>
        <v>0</v>
      </c>
      <c r="D42" s="10">
        <f>VDEI!D42+CPPG!D42+NUTED!D42+SECESC!D42+COGETES!D42</f>
        <v>0</v>
      </c>
      <c r="E42" s="10">
        <f>VDEI!E42+CPPG!E42+NUTED!E42+SECESC!E42+COGETES!E42</f>
        <v>0</v>
      </c>
      <c r="F42" s="10">
        <f>VDEI!F42+CPPG!F42+NUTED!F42+SECESC!F42+COGETES!F42</f>
        <v>0</v>
      </c>
      <c r="G42" s="10">
        <f>VDEI!G42+CPPG!G42+NUTED!G42+SECESC!G42+COGETES!G42</f>
        <v>0</v>
      </c>
      <c r="H42" s="10">
        <f>VDEI!H42+CPPG!H42+NUTED!H42+SECESC!H42+COGETES!H42</f>
        <v>0</v>
      </c>
      <c r="I42" s="10">
        <f>VDEI!I42+CPPG!I42+NUTED!I42+SECESC!I42+COGETES!I42</f>
        <v>0</v>
      </c>
      <c r="J42" s="10">
        <f>VDEI!J42+CPPG!J42+NUTED!J42+SECESC!J42+COGETES!J42</f>
        <v>0</v>
      </c>
      <c r="K42" s="10">
        <f>VDEI!K42+CPPG!K42+NUTED!K42+SECESC!K42+COGETES!K42</f>
        <v>0</v>
      </c>
      <c r="L42" s="10">
        <f>VDEI!L42+CPPG!L42+NUTED!L42+SECESC!L42+COGETES!L42</f>
        <v>0</v>
      </c>
      <c r="M42" s="10">
        <f>VDEI!M42+CPPG!M42+NUTED!M42+SECESC!M42+COGETES!M42</f>
        <v>0</v>
      </c>
      <c r="N42" s="10">
        <f>VDEI!N42+CPPG!N42+NUTED!N42+SECESC!N42+COGETES!N42</f>
        <v>0</v>
      </c>
      <c r="O42" s="37">
        <f t="shared" si="7"/>
        <v>0</v>
      </c>
      <c r="P42" s="10">
        <f>VDEI!P42+CPPG!P42+NUTED!P42+SECESC!P42+COGETES!P42</f>
        <v>0</v>
      </c>
      <c r="Q42" s="26"/>
      <c r="R42" s="17"/>
    </row>
    <row r="43" spans="1:19" ht="12.4" customHeight="1" x14ac:dyDescent="0.2">
      <c r="A43" s="18"/>
      <c r="B43" s="6" t="s">
        <v>142</v>
      </c>
      <c r="C43" s="10">
        <f>VDEI!C43+CPPG!C43+NUTED!C43+SECESC!C43+COGETES!C43</f>
        <v>0</v>
      </c>
      <c r="D43" s="10">
        <f>VDEI!D43+CPPG!D43+NUTED!D43+SECESC!D43+COGETES!D43</f>
        <v>0</v>
      </c>
      <c r="E43" s="10">
        <f>VDEI!E43+CPPG!E43+NUTED!E43+SECESC!E43+COGETES!E43</f>
        <v>0</v>
      </c>
      <c r="F43" s="10">
        <f>VDEI!F43+CPPG!F43+NUTED!F43+SECESC!F43+COGETES!F43</f>
        <v>0</v>
      </c>
      <c r="G43" s="10">
        <f>VDEI!G43+CPPG!G43+NUTED!G43+SECESC!G43+COGETES!G43</f>
        <v>0</v>
      </c>
      <c r="H43" s="10">
        <f>VDEI!H43+CPPG!H43+NUTED!H43+SECESC!H43+COGETES!H43</f>
        <v>0</v>
      </c>
      <c r="I43" s="10">
        <f>VDEI!I43+CPPG!I43+NUTED!I43+SECESC!I43+COGETES!I43</f>
        <v>0</v>
      </c>
      <c r="J43" s="10">
        <f>VDEI!J43+CPPG!J43+NUTED!J43+SECESC!J43+COGETES!J43</f>
        <v>0</v>
      </c>
      <c r="K43" s="10">
        <f>VDEI!K43+CPPG!K43+NUTED!K43+SECESC!K43+COGETES!K43</f>
        <v>0</v>
      </c>
      <c r="L43" s="10">
        <f>VDEI!L43+CPPG!L43+NUTED!L43+SECESC!L43+COGETES!L43</f>
        <v>0</v>
      </c>
      <c r="M43" s="10">
        <f>VDEI!M43+CPPG!M43+NUTED!M43+SECESC!M43+COGETES!M43</f>
        <v>0</v>
      </c>
      <c r="N43" s="10">
        <f>VDEI!N43+CPPG!N43+NUTED!N43+SECESC!N43+COGETES!N43</f>
        <v>0</v>
      </c>
      <c r="O43" s="37">
        <f t="shared" si="7"/>
        <v>0</v>
      </c>
      <c r="P43" s="10">
        <f>VDEI!P43+CPPG!P43+NUTED!P43+SECESC!P43+COGETES!P43</f>
        <v>0</v>
      </c>
      <c r="Q43" s="26"/>
      <c r="R43" s="17"/>
    </row>
    <row r="44" spans="1:19" ht="12.4" customHeight="1" x14ac:dyDescent="0.2">
      <c r="A44" s="18"/>
      <c r="B44" s="6" t="s">
        <v>161</v>
      </c>
      <c r="C44" s="10">
        <f>VDEI!C44+CPPG!C44+NUTED!C44+SECESC!C44+COGETES!C44</f>
        <v>0</v>
      </c>
      <c r="D44" s="10">
        <f>VDEI!D44+CPPG!D44+NUTED!D44+SECESC!D44+COGETES!D44</f>
        <v>0</v>
      </c>
      <c r="E44" s="10">
        <f>VDEI!E44+CPPG!E44+NUTED!E44+SECESC!E44+COGETES!E44</f>
        <v>0</v>
      </c>
      <c r="F44" s="10">
        <f>VDEI!F44+CPPG!F44+NUTED!F44+SECESC!F44+COGETES!F44</f>
        <v>0</v>
      </c>
      <c r="G44" s="10">
        <f>VDEI!G44+CPPG!G44+NUTED!G44+SECESC!G44+COGETES!G44</f>
        <v>0</v>
      </c>
      <c r="H44" s="10">
        <f>VDEI!H44+CPPG!H44+NUTED!H44+SECESC!H44+COGETES!H44</f>
        <v>0</v>
      </c>
      <c r="I44" s="10">
        <f>VDEI!I44+CPPG!I44+NUTED!I44+SECESC!I44+COGETES!I44</f>
        <v>0</v>
      </c>
      <c r="J44" s="10">
        <f>VDEI!J44+CPPG!J44+NUTED!J44+SECESC!J44+COGETES!J44</f>
        <v>0</v>
      </c>
      <c r="K44" s="10">
        <f>VDEI!K44+CPPG!K44+NUTED!K44+SECESC!K44+COGETES!K44</f>
        <v>0</v>
      </c>
      <c r="L44" s="10">
        <f>VDEI!L44+CPPG!L44+NUTED!L44+SECESC!L44+COGETES!L44</f>
        <v>0</v>
      </c>
      <c r="M44" s="10">
        <f>VDEI!M44+CPPG!M44+NUTED!M44+SECESC!M44+COGETES!M44</f>
        <v>0</v>
      </c>
      <c r="N44" s="10">
        <f>VDEI!N44+CPPG!N44+NUTED!N44+SECESC!N44+COGETES!N44</f>
        <v>0</v>
      </c>
      <c r="O44" s="37">
        <f>SUM(C44:N44)</f>
        <v>0</v>
      </c>
      <c r="P44" s="10">
        <f>VDEI!P44+CPPG!P44+NUTED!P44+SECESC!P44+COGETES!P44</f>
        <v>0</v>
      </c>
      <c r="Q44" s="26"/>
      <c r="R44" s="17"/>
    </row>
    <row r="45" spans="1:19" ht="12.4" customHeight="1" x14ac:dyDescent="0.2">
      <c r="A45" s="47"/>
      <c r="B45" s="6" t="s">
        <v>258</v>
      </c>
      <c r="C45" s="10">
        <f>VDEI!C45+CPPG!C45+NUTED!C45+SECESC!C45+COGETES!C45</f>
        <v>0</v>
      </c>
      <c r="D45" s="10">
        <f>VDEI!D45+CPPG!D45+NUTED!D45+SECESC!D45+COGETES!D45</f>
        <v>0</v>
      </c>
      <c r="E45" s="10">
        <f>VDEI!E45+CPPG!E45+NUTED!E45+SECESC!E45+COGETES!E45</f>
        <v>0</v>
      </c>
      <c r="F45" s="10">
        <f>VDEI!F45+CPPG!F45+NUTED!F45+SECESC!F45+COGETES!F45</f>
        <v>0</v>
      </c>
      <c r="G45" s="10">
        <f>VDEI!G45+CPPG!G45+NUTED!G45+SECESC!G45+COGETES!G45</f>
        <v>0</v>
      </c>
      <c r="H45" s="10">
        <f>VDEI!H45+CPPG!H45+NUTED!H45+SECESC!H45+COGETES!H45</f>
        <v>0</v>
      </c>
      <c r="I45" s="10">
        <f>VDEI!I45+CPPG!I45+NUTED!I45+SECESC!I45+COGETES!I45</f>
        <v>0</v>
      </c>
      <c r="J45" s="10">
        <f>VDEI!J45+CPPG!J45+NUTED!J45+SECESC!J45+COGETES!J45</f>
        <v>0</v>
      </c>
      <c r="K45" s="10">
        <f>VDEI!K45+CPPG!K45+NUTED!K45+SECESC!K45+COGETES!K45</f>
        <v>0</v>
      </c>
      <c r="L45" s="10">
        <f>VDEI!L45+CPPG!L45+NUTED!L45+SECESC!L45+COGETES!L45</f>
        <v>0</v>
      </c>
      <c r="M45" s="10">
        <f>VDEI!M45+CPPG!M45+NUTED!M45+SECESC!M45+COGETES!M45</f>
        <v>0</v>
      </c>
      <c r="N45" s="10">
        <f>VDEI!N45+CPPG!N45+NUTED!N45+SECESC!N45+COGETES!N45</f>
        <v>0</v>
      </c>
      <c r="O45" s="37">
        <f t="shared" si="7"/>
        <v>0</v>
      </c>
      <c r="P45" s="10">
        <f>VDEI!P45+CPPG!P45+NUTED!P45+SECESC!P45+COGETES!P45</f>
        <v>0</v>
      </c>
      <c r="Q45" s="26"/>
      <c r="R45" s="17"/>
    </row>
    <row r="46" spans="1:19" ht="12.4" customHeight="1" x14ac:dyDescent="0.2">
      <c r="A46" s="18"/>
      <c r="B46" s="6" t="s">
        <v>265</v>
      </c>
      <c r="C46" s="10">
        <f>VDEI!C46+CPPG!C46+NUTED!C46+SECESC!C46+COGETES!C46</f>
        <v>0</v>
      </c>
      <c r="D46" s="10">
        <f>VDEI!D46+CPPG!D46+NUTED!D46+SECESC!D46+COGETES!D46</f>
        <v>0</v>
      </c>
      <c r="E46" s="10">
        <f>VDEI!E46+CPPG!E46+NUTED!E46+SECESC!E46+COGETES!E46</f>
        <v>0</v>
      </c>
      <c r="F46" s="10">
        <f>VDEI!F46+CPPG!F46+NUTED!F46+SECESC!F46+COGETES!F46</f>
        <v>0</v>
      </c>
      <c r="G46" s="10">
        <f>VDEI!G46+CPPG!G46+NUTED!G46+SECESC!G46+COGETES!G46</f>
        <v>0</v>
      </c>
      <c r="H46" s="10">
        <f>VDEI!H46+CPPG!H46+NUTED!H46+SECESC!H46+COGETES!H46</f>
        <v>0</v>
      </c>
      <c r="I46" s="10">
        <f>VDEI!I46+CPPG!I46+NUTED!I46+SECESC!I46+COGETES!I46</f>
        <v>0</v>
      </c>
      <c r="J46" s="10">
        <f>VDEI!J46+CPPG!J46+NUTED!J46+SECESC!J46+COGETES!J46</f>
        <v>0</v>
      </c>
      <c r="K46" s="10">
        <f>VDEI!K46+CPPG!K46+NUTED!K46+SECESC!K46+COGETES!K46</f>
        <v>0</v>
      </c>
      <c r="L46" s="10">
        <f>VDEI!L46+CPPG!L46+NUTED!L46+SECESC!L46+COGETES!L46</f>
        <v>0</v>
      </c>
      <c r="M46" s="10">
        <f>VDEI!M46+CPPG!M46+NUTED!M46+SECESC!M46+COGETES!M46</f>
        <v>0</v>
      </c>
      <c r="N46" s="10">
        <f>VDEI!N46+CPPG!N46+NUTED!N46+SECESC!N46+COGETES!N46</f>
        <v>0</v>
      </c>
      <c r="O46" s="37">
        <f t="shared" si="7"/>
        <v>0</v>
      </c>
      <c r="P46" s="10">
        <f>VDEI!P46+CPPG!P46+NUTED!P46+SECESC!P46+COGETES!P46</f>
        <v>0</v>
      </c>
      <c r="Q46" s="26"/>
      <c r="R46" s="17"/>
    </row>
    <row r="47" spans="1:19" ht="12.4" customHeight="1" x14ac:dyDescent="0.2">
      <c r="A47" s="18"/>
      <c r="B47" s="6"/>
      <c r="C47" s="10">
        <f>VDEI!C47+CPPG!C47+NUTED!C47+SECESC!C47+COGETES!C47</f>
        <v>0</v>
      </c>
      <c r="D47" s="10">
        <f>VDEI!D47+CPPG!D47+NUTED!D47+SECESC!D47+COGETES!D47</f>
        <v>0</v>
      </c>
      <c r="E47" s="10">
        <f>VDEI!E47+CPPG!E47+NUTED!E47+SECESC!E47+COGETES!E47</f>
        <v>0</v>
      </c>
      <c r="F47" s="10">
        <f>VDEI!F47+CPPG!F47+NUTED!F47+SECESC!F47+COGETES!F47</f>
        <v>0</v>
      </c>
      <c r="G47" s="10">
        <f>VDEI!G47+CPPG!G47+NUTED!G47+SECESC!G47+COGETES!G47</f>
        <v>0</v>
      </c>
      <c r="H47" s="10">
        <f>VDEI!H47+CPPG!H47+NUTED!H47+SECESC!H47+COGETES!H47</f>
        <v>0</v>
      </c>
      <c r="I47" s="10">
        <f>VDEI!I47+CPPG!I47+NUTED!I47+SECESC!I47+COGETES!I47</f>
        <v>0</v>
      </c>
      <c r="J47" s="10">
        <f>VDEI!J47+CPPG!J47+NUTED!J47+SECESC!J47+COGETES!J47</f>
        <v>0</v>
      </c>
      <c r="K47" s="10">
        <f>VDEI!K47+CPPG!K47+NUTED!K47+SECESC!K47+COGETES!K47</f>
        <v>0</v>
      </c>
      <c r="L47" s="10">
        <f>VDEI!L47+CPPG!L47+NUTED!L47+SECESC!L47+COGETES!L47</f>
        <v>0</v>
      </c>
      <c r="M47" s="10">
        <f>VDEI!M47+CPPG!M47+NUTED!M47+SECESC!M47+COGETES!M47</f>
        <v>0</v>
      </c>
      <c r="N47" s="10">
        <f>VDEI!N47+CPPG!N47+NUTED!N47+SECESC!N47+COGETES!N47</f>
        <v>0</v>
      </c>
      <c r="O47" s="37">
        <f>SUM(C47:N47)</f>
        <v>0</v>
      </c>
      <c r="P47" s="10">
        <f>VDEI!P47+CPPG!P47+NUTED!P47+SECESC!P47+COGETES!P47</f>
        <v>0</v>
      </c>
      <c r="Q47" s="26"/>
      <c r="R47" s="17"/>
    </row>
    <row r="48" spans="1:19" ht="12.4" customHeight="1" x14ac:dyDescent="0.2">
      <c r="A48" s="18"/>
      <c r="B48" s="6"/>
      <c r="C48" s="10">
        <f>VDEI!C48+CPPG!C48+NUTED!C48+SECESC!C48+COGETES!C48</f>
        <v>0</v>
      </c>
      <c r="D48" s="10">
        <f>VDEI!D48+CPPG!D48+NUTED!D48+SECESC!D48+COGETES!D48</f>
        <v>0</v>
      </c>
      <c r="E48" s="10">
        <f>VDEI!E48+CPPG!E48+NUTED!E48+SECESC!E48+COGETES!E48</f>
        <v>0</v>
      </c>
      <c r="F48" s="10">
        <f>VDEI!F48+CPPG!F48+NUTED!F48+SECESC!F48+COGETES!F48</f>
        <v>0</v>
      </c>
      <c r="G48" s="10">
        <f>VDEI!G48+CPPG!G48+NUTED!G48+SECESC!G48+COGETES!G48</f>
        <v>0</v>
      </c>
      <c r="H48" s="10">
        <f>VDEI!H48+CPPG!H48+NUTED!H48+SECESC!H48+COGETES!H48</f>
        <v>0</v>
      </c>
      <c r="I48" s="10">
        <f>VDEI!I48+CPPG!I48+NUTED!I48+SECESC!I48+COGETES!I48</f>
        <v>0</v>
      </c>
      <c r="J48" s="10">
        <f>VDEI!J48+CPPG!J48+NUTED!J48+SECESC!J48+COGETES!J48</f>
        <v>0</v>
      </c>
      <c r="K48" s="10">
        <f>VDEI!K48+CPPG!K48+NUTED!K48+SECESC!K48+COGETES!K48</f>
        <v>0</v>
      </c>
      <c r="L48" s="10">
        <f>VDEI!L48+CPPG!L48+NUTED!L48+SECESC!L48+COGETES!L48</f>
        <v>0</v>
      </c>
      <c r="M48" s="10">
        <f>VDEI!M48+CPPG!M48+NUTED!M48+SECESC!M48+COGETES!M48</f>
        <v>0</v>
      </c>
      <c r="N48" s="10">
        <f>VDEI!N48+CPPG!N48+NUTED!N48+SECESC!N48+COGETES!N48</f>
        <v>0</v>
      </c>
      <c r="O48" s="37">
        <f>SUM(C48:N48)</f>
        <v>0</v>
      </c>
      <c r="P48" s="10">
        <f>VDEI!P48+CPPG!P48+NUTED!P48+SECESC!P48+COGETES!P48</f>
        <v>0</v>
      </c>
      <c r="Q48" s="26"/>
      <c r="R48" s="17"/>
    </row>
    <row r="49" spans="1:18" ht="12.4" customHeight="1" x14ac:dyDescent="0.2">
      <c r="A49" s="18"/>
      <c r="B49" s="6"/>
      <c r="C49" s="10">
        <f>VDEI!C49+CPPG!C49+NUTED!C49+SECESC!C49+COGETES!C49</f>
        <v>0</v>
      </c>
      <c r="D49" s="10">
        <f>VDEI!D49+CPPG!D49+NUTED!D49+SECESC!D49+COGETES!D49</f>
        <v>0</v>
      </c>
      <c r="E49" s="10">
        <f>VDEI!E49+CPPG!E49+NUTED!E49+SECESC!E49+COGETES!E49</f>
        <v>0</v>
      </c>
      <c r="F49" s="10">
        <f>VDEI!F49+CPPG!F49+NUTED!F49+SECESC!F49+COGETES!F49</f>
        <v>0</v>
      </c>
      <c r="G49" s="10">
        <f>VDEI!G49+CPPG!G49+NUTED!G49+SECESC!G49+COGETES!G49</f>
        <v>0</v>
      </c>
      <c r="H49" s="10">
        <f>VDEI!H49+CPPG!H49+NUTED!H49+SECESC!H49+COGETES!H49</f>
        <v>0</v>
      </c>
      <c r="I49" s="10">
        <f>VDEI!I49+CPPG!I49+NUTED!I49+SECESC!I49+COGETES!I49</f>
        <v>0</v>
      </c>
      <c r="J49" s="10">
        <f>VDEI!J49+CPPG!J49+NUTED!J49+SECESC!J49+COGETES!J49</f>
        <v>0</v>
      </c>
      <c r="K49" s="10">
        <f>VDEI!K49+CPPG!K49+NUTED!K49+SECESC!K49+COGETES!K49</f>
        <v>0</v>
      </c>
      <c r="L49" s="10">
        <f>VDEI!L49+CPPG!L49+NUTED!L49+SECESC!L49+COGETES!L49</f>
        <v>0</v>
      </c>
      <c r="M49" s="10">
        <f>VDEI!M49+CPPG!M49+NUTED!M49+SECESC!M49+COGETES!M49</f>
        <v>0</v>
      </c>
      <c r="N49" s="10">
        <f>VDEI!N49+CPPG!N49+NUTED!N49+SECESC!N49+COGETES!N49</f>
        <v>0</v>
      </c>
      <c r="O49" s="37">
        <f t="shared" ref="O49:O54" si="8">SUM(C49:N49)</f>
        <v>0</v>
      </c>
      <c r="P49" s="10">
        <f>VDEI!P49+CPPG!P49+NUTED!P49+SECESC!P49+COGETES!P49</f>
        <v>0</v>
      </c>
      <c r="Q49" s="26"/>
      <c r="R49" s="17"/>
    </row>
    <row r="50" spans="1:18" ht="12.4" customHeight="1" x14ac:dyDescent="0.2">
      <c r="A50" s="18"/>
      <c r="B50" s="6"/>
      <c r="C50" s="10">
        <f>VDEI!C50+CPPG!C50+NUTED!C50+SECESC!C50+COGETES!C50</f>
        <v>0</v>
      </c>
      <c r="D50" s="10">
        <f>VDEI!D50+CPPG!D50+NUTED!D50+SECESC!D50+COGETES!D50</f>
        <v>0</v>
      </c>
      <c r="E50" s="10">
        <f>VDEI!E50+CPPG!E50+NUTED!E50+SECESC!E50+COGETES!E50</f>
        <v>0</v>
      </c>
      <c r="F50" s="10">
        <f>VDEI!F50+CPPG!F50+NUTED!F50+SECESC!F50+COGETES!F50</f>
        <v>0</v>
      </c>
      <c r="G50" s="10">
        <f>VDEI!G50+CPPG!G50+NUTED!G50+SECESC!G50+COGETES!G50</f>
        <v>0</v>
      </c>
      <c r="H50" s="10">
        <f>VDEI!H50+CPPG!H50+NUTED!H50+SECESC!H50+COGETES!H50</f>
        <v>0</v>
      </c>
      <c r="I50" s="10">
        <f>VDEI!I50+CPPG!I50+NUTED!I50+SECESC!I50+COGETES!I50</f>
        <v>0</v>
      </c>
      <c r="J50" s="10">
        <f>VDEI!J50+CPPG!J50+NUTED!J50+SECESC!J50+COGETES!J50</f>
        <v>0</v>
      </c>
      <c r="K50" s="10">
        <f>VDEI!K50+CPPG!K50+NUTED!K50+SECESC!K50+COGETES!K50</f>
        <v>0</v>
      </c>
      <c r="L50" s="10">
        <f>VDEI!L50+CPPG!L50+NUTED!L50+SECESC!L50+COGETES!L50</f>
        <v>0</v>
      </c>
      <c r="M50" s="10">
        <f>VDEI!M50+CPPG!M50+NUTED!M50+SECESC!M50+COGETES!M50</f>
        <v>0</v>
      </c>
      <c r="N50" s="10">
        <f>VDEI!N50+CPPG!N50+NUTED!N50+SECESC!N50+COGETES!N50</f>
        <v>0</v>
      </c>
      <c r="O50" s="37">
        <f t="shared" si="8"/>
        <v>0</v>
      </c>
      <c r="P50" s="10">
        <f>VDEI!P50+CPPG!P50+NUTED!P50+SECESC!P50+COGETES!P50</f>
        <v>0</v>
      </c>
      <c r="Q50" s="26"/>
      <c r="R50" s="17"/>
    </row>
    <row r="51" spans="1:18" ht="12.4" customHeight="1" x14ac:dyDescent="0.2">
      <c r="A51" s="18"/>
      <c r="B51" s="6"/>
      <c r="C51" s="10">
        <f>VDEI!C51+CPPG!C51+NUTED!C51+SECESC!C51+COGETES!C51</f>
        <v>0</v>
      </c>
      <c r="D51" s="10">
        <f>VDEI!D51+CPPG!D51+NUTED!D51+SECESC!D51+COGETES!D51</f>
        <v>0</v>
      </c>
      <c r="E51" s="10">
        <f>VDEI!E51+CPPG!E51+NUTED!E51+SECESC!E51+COGETES!E51</f>
        <v>0</v>
      </c>
      <c r="F51" s="10">
        <f>VDEI!F51+CPPG!F51+NUTED!F51+SECESC!F51+COGETES!F51</f>
        <v>0</v>
      </c>
      <c r="G51" s="10">
        <f>VDEI!G51+CPPG!G51+NUTED!G51+SECESC!G51+COGETES!G51</f>
        <v>0</v>
      </c>
      <c r="H51" s="10">
        <f>VDEI!H51+CPPG!H51+NUTED!H51+SECESC!H51+COGETES!H51</f>
        <v>0</v>
      </c>
      <c r="I51" s="10">
        <f>VDEI!I51+CPPG!I51+NUTED!I51+SECESC!I51+COGETES!I51</f>
        <v>0</v>
      </c>
      <c r="J51" s="10">
        <f>VDEI!J51+CPPG!J51+NUTED!J51+SECESC!J51+COGETES!J51</f>
        <v>0</v>
      </c>
      <c r="K51" s="10">
        <f>VDEI!K51+CPPG!K51+NUTED!K51+SECESC!K51+COGETES!K51</f>
        <v>0</v>
      </c>
      <c r="L51" s="10">
        <f>VDEI!L51+CPPG!L51+NUTED!L51+SECESC!L51+COGETES!L51</f>
        <v>0</v>
      </c>
      <c r="M51" s="10">
        <f>VDEI!M51+CPPG!M51+NUTED!M51+SECESC!M51+COGETES!M51</f>
        <v>0</v>
      </c>
      <c r="N51" s="10">
        <f>VDEI!N51+CPPG!N51+NUTED!N51+SECESC!N51+COGETES!N51</f>
        <v>0</v>
      </c>
      <c r="O51" s="37">
        <f t="shared" si="8"/>
        <v>0</v>
      </c>
      <c r="P51" s="10">
        <f>VDEI!P51+CPPG!P51+NUTED!P51+SECESC!P51+COGETES!P51</f>
        <v>0</v>
      </c>
      <c r="Q51" s="26"/>
      <c r="R51" s="17"/>
    </row>
    <row r="52" spans="1:18" ht="12.4" customHeight="1" x14ac:dyDescent="0.2">
      <c r="A52" s="18"/>
      <c r="B52" s="6"/>
      <c r="C52" s="10">
        <f>VDEI!C52+CPPG!C52+NUTED!C52+SECESC!C52+COGETES!C52</f>
        <v>0</v>
      </c>
      <c r="D52" s="10">
        <f>VDEI!D52+CPPG!D52+NUTED!D52+SECESC!D52+COGETES!D52</f>
        <v>0</v>
      </c>
      <c r="E52" s="10">
        <f>VDEI!E52+CPPG!E52+NUTED!E52+SECESC!E52+COGETES!E52</f>
        <v>0</v>
      </c>
      <c r="F52" s="10">
        <f>VDEI!F52+CPPG!F52+NUTED!F52+SECESC!F52+COGETES!F52</f>
        <v>0</v>
      </c>
      <c r="G52" s="10">
        <f>VDEI!G52+CPPG!G52+NUTED!G52+SECESC!G52+COGETES!G52</f>
        <v>0</v>
      </c>
      <c r="H52" s="10">
        <f>VDEI!H52+CPPG!H52+NUTED!H52+SECESC!H52+COGETES!H52</f>
        <v>0</v>
      </c>
      <c r="I52" s="10">
        <f>VDEI!I52+CPPG!I52+NUTED!I52+SECESC!I52+COGETES!I52</f>
        <v>0</v>
      </c>
      <c r="J52" s="10">
        <f>VDEI!J52+CPPG!J52+NUTED!J52+SECESC!J52+COGETES!J52</f>
        <v>0</v>
      </c>
      <c r="K52" s="10">
        <f>VDEI!K52+CPPG!K52+NUTED!K52+SECESC!K52+COGETES!K52</f>
        <v>0</v>
      </c>
      <c r="L52" s="10">
        <f>VDEI!L52+CPPG!L52+NUTED!L52+SECESC!L52+COGETES!L52</f>
        <v>0</v>
      </c>
      <c r="M52" s="10">
        <f>VDEI!M52+CPPG!M52+NUTED!M52+SECESC!M52+COGETES!M52</f>
        <v>0</v>
      </c>
      <c r="N52" s="10">
        <f>VDEI!N52+CPPG!N52+NUTED!N52+SECESC!N52+COGETES!N52</f>
        <v>0</v>
      </c>
      <c r="O52" s="37">
        <f t="shared" si="8"/>
        <v>0</v>
      </c>
      <c r="P52" s="10">
        <f>VDEI!P52+CPPG!P52+NUTED!P52+SECESC!P52+COGETES!P52</f>
        <v>0</v>
      </c>
      <c r="Q52" s="26"/>
      <c r="R52" s="17"/>
    </row>
    <row r="53" spans="1:18" ht="12.4" customHeight="1" x14ac:dyDescent="0.2">
      <c r="A53" s="18"/>
      <c r="B53" s="6"/>
      <c r="C53" s="10">
        <f>VDEI!C53+CPPG!C53+NUTED!C53+SECESC!C53+COGETES!C53</f>
        <v>0</v>
      </c>
      <c r="D53" s="10">
        <f>VDEI!D53+CPPG!D53+NUTED!D53+SECESC!D53+COGETES!D53</f>
        <v>0</v>
      </c>
      <c r="E53" s="10">
        <f>VDEI!E53+CPPG!E53+NUTED!E53+SECESC!E53+COGETES!E53</f>
        <v>0</v>
      </c>
      <c r="F53" s="10">
        <f>VDEI!F53+CPPG!F53+NUTED!F53+SECESC!F53+COGETES!F53</f>
        <v>0</v>
      </c>
      <c r="G53" s="10">
        <f>VDEI!G53+CPPG!G53+NUTED!G53+SECESC!G53+COGETES!G53</f>
        <v>0</v>
      </c>
      <c r="H53" s="10">
        <f>VDEI!H53+CPPG!H53+NUTED!H53+SECESC!H53+COGETES!H53</f>
        <v>0</v>
      </c>
      <c r="I53" s="10">
        <f>VDEI!I53+CPPG!I53+NUTED!I53+SECESC!I53+COGETES!I53</f>
        <v>0</v>
      </c>
      <c r="J53" s="10">
        <f>VDEI!J53+CPPG!J53+NUTED!J53+SECESC!J53+COGETES!J53</f>
        <v>0</v>
      </c>
      <c r="K53" s="10">
        <f>VDEI!K53+CPPG!K53+NUTED!K53+SECESC!K53+COGETES!K53</f>
        <v>0</v>
      </c>
      <c r="L53" s="10">
        <f>VDEI!L53+CPPG!L53+NUTED!L53+SECESC!L53+COGETES!L53</f>
        <v>0</v>
      </c>
      <c r="M53" s="10">
        <f>VDEI!M53+CPPG!M53+NUTED!M53+SECESC!M53+COGETES!M53</f>
        <v>0</v>
      </c>
      <c r="N53" s="10">
        <f>VDEI!N53+CPPG!N53+NUTED!N53+SECESC!N53+COGETES!N53</f>
        <v>0</v>
      </c>
      <c r="O53" s="37">
        <f t="shared" si="8"/>
        <v>0</v>
      </c>
      <c r="P53" s="10">
        <f>VDEI!P53+CPPG!P53+NUTED!P53+SECESC!P53+COGETES!P53</f>
        <v>0</v>
      </c>
      <c r="Q53" s="26"/>
      <c r="R53" s="17"/>
    </row>
    <row r="54" spans="1:18" ht="12.4" customHeight="1" x14ac:dyDescent="0.2">
      <c r="A54" s="18"/>
      <c r="B54" s="6"/>
      <c r="C54" s="10">
        <f>VDEI!C54+CPPG!C54+NUTED!C54+SECESC!C54+COGETES!C54</f>
        <v>0</v>
      </c>
      <c r="D54" s="10">
        <f>VDEI!D54+CPPG!D54+NUTED!D54+SECESC!D54+COGETES!D54</f>
        <v>0</v>
      </c>
      <c r="E54" s="10">
        <f>VDEI!E54+CPPG!E54+NUTED!E54+SECESC!E54+COGETES!E54</f>
        <v>0</v>
      </c>
      <c r="F54" s="10">
        <f>VDEI!F54+CPPG!F54+NUTED!F54+SECESC!F54+COGETES!F54</f>
        <v>0</v>
      </c>
      <c r="G54" s="10">
        <f>VDEI!G54+CPPG!G54+NUTED!G54+SECESC!G54+COGETES!G54</f>
        <v>0</v>
      </c>
      <c r="H54" s="10">
        <f>VDEI!H54+CPPG!H54+NUTED!H54+SECESC!H54+COGETES!H54</f>
        <v>0</v>
      </c>
      <c r="I54" s="10">
        <f>VDEI!I54+CPPG!I54+NUTED!I54+SECESC!I54+COGETES!I54</f>
        <v>0</v>
      </c>
      <c r="J54" s="10">
        <f>VDEI!J54+CPPG!J54+NUTED!J54+SECESC!J54+COGETES!J54</f>
        <v>0</v>
      </c>
      <c r="K54" s="10">
        <f>VDEI!K54+CPPG!K54+NUTED!K54+SECESC!K54+COGETES!K54</f>
        <v>0</v>
      </c>
      <c r="L54" s="10">
        <f>VDEI!L54+CPPG!L54+NUTED!L54+SECESC!L54+COGETES!L54</f>
        <v>0</v>
      </c>
      <c r="M54" s="10">
        <f>VDEI!M54+CPPG!M54+NUTED!M54+SECESC!M54+COGETES!M54</f>
        <v>0</v>
      </c>
      <c r="N54" s="10">
        <f>VDEI!N54+CPPG!N54+NUTED!N54+SECESC!N54+COGETES!N54</f>
        <v>0</v>
      </c>
      <c r="O54" s="37">
        <f t="shared" si="8"/>
        <v>0</v>
      </c>
      <c r="P54" s="10">
        <f>VDEI!P54+CPPG!P54+NUTED!P54+SECESC!P54+COGETES!P54</f>
        <v>0</v>
      </c>
      <c r="Q54" s="26"/>
      <c r="R54" s="17"/>
    </row>
    <row r="55" spans="1:18" ht="13.5" customHeight="1" x14ac:dyDescent="0.2">
      <c r="A55" s="576">
        <v>40</v>
      </c>
      <c r="B55" s="128" t="s">
        <v>263</v>
      </c>
      <c r="C55" s="9">
        <f>SUM(C56:C58)</f>
        <v>0</v>
      </c>
      <c r="D55" s="9">
        <f t="shared" ref="D55:N55" si="9">SUM(D56:D58)</f>
        <v>0</v>
      </c>
      <c r="E55" s="9">
        <f t="shared" si="9"/>
        <v>0</v>
      </c>
      <c r="F55" s="9">
        <f t="shared" si="9"/>
        <v>0</v>
      </c>
      <c r="G55" s="9">
        <f t="shared" si="9"/>
        <v>0</v>
      </c>
      <c r="H55" s="9">
        <f t="shared" si="9"/>
        <v>0</v>
      </c>
      <c r="I55" s="9">
        <f t="shared" si="9"/>
        <v>0</v>
      </c>
      <c r="J55" s="9">
        <f t="shared" si="9"/>
        <v>0</v>
      </c>
      <c r="K55" s="9">
        <f t="shared" si="9"/>
        <v>0</v>
      </c>
      <c r="L55" s="9">
        <f t="shared" si="9"/>
        <v>0</v>
      </c>
      <c r="M55" s="9">
        <f t="shared" si="9"/>
        <v>0</v>
      </c>
      <c r="N55" s="9">
        <f t="shared" si="9"/>
        <v>0</v>
      </c>
      <c r="O55" s="8">
        <f>SUM(O56:O58)</f>
        <v>0</v>
      </c>
      <c r="P55" s="30">
        <f>VDEI!P55+CPPG!P55+NUTED!P55+SECESC!P55+COGETES!P55</f>
        <v>0</v>
      </c>
      <c r="Q55" s="42"/>
      <c r="R55" s="17"/>
    </row>
    <row r="56" spans="1:18" ht="12.4" customHeight="1" x14ac:dyDescent="0.2">
      <c r="A56" s="134"/>
      <c r="B56" s="709" t="s">
        <v>226</v>
      </c>
      <c r="C56" s="32">
        <f>VDEI!C56+CPPG!C56+NUTED!C56+SECESC!C56+COGETES!C56</f>
        <v>0</v>
      </c>
      <c r="D56" s="9">
        <f>VDEI!D56+CPPG!D56+NUTED!D56+SECESC!D56+COGETES!D56</f>
        <v>0</v>
      </c>
      <c r="E56" s="705">
        <f>VDEI!E56+CPPG!E56+NUTED!E56+SECESC!E56+COGETES!E56</f>
        <v>0</v>
      </c>
      <c r="F56" s="9">
        <f>VDEI!F56+CPPG!F56+NUTED!F56+SECESC!F56+COGETES!F56</f>
        <v>0</v>
      </c>
      <c r="G56" s="705">
        <f>VDEI!G56+CPPG!G56+NUTED!G56+SECESC!G56+COGETES!G56</f>
        <v>0</v>
      </c>
      <c r="H56" s="9">
        <f>VDEI!H56+CPPG!H56+NUTED!H56+SECESC!H56+COGETES!H56</f>
        <v>0</v>
      </c>
      <c r="I56" s="705">
        <f>VDEI!I56+CPPG!I56+NUTED!I56+SECESC!I56+COGETES!I56</f>
        <v>0</v>
      </c>
      <c r="J56" s="9">
        <f>VDEI!J56+CPPG!J56+NUTED!J56+SECESC!J56+COGETES!J56</f>
        <v>0</v>
      </c>
      <c r="K56" s="705">
        <f>VDEI!K56+CPPG!K56+NUTED!K56+SECESC!K56+COGETES!K56</f>
        <v>0</v>
      </c>
      <c r="L56" s="9">
        <f>VDEI!L56+CPPG!L56+NUTED!L56+SECESC!L56+COGETES!L56</f>
        <v>0</v>
      </c>
      <c r="M56" s="705">
        <f>VDEI!M56+CPPG!M56+NUTED!M56+SECESC!M56+COGETES!M56</f>
        <v>0</v>
      </c>
      <c r="N56" s="9">
        <f>VDEI!N56+CPPG!N56+NUTED!N56+SECESC!N56+COGETES!N56</f>
        <v>0</v>
      </c>
      <c r="O56" s="618">
        <f t="shared" ref="O56:P58" si="10">C56+D56+E56+F56+G56+H56+I56+J56+K56+L56+M56+N56</f>
        <v>0</v>
      </c>
      <c r="P56" s="9">
        <f t="shared" si="10"/>
        <v>0</v>
      </c>
      <c r="Q56" s="43"/>
    </row>
    <row r="57" spans="1:18" ht="12.4" customHeight="1" x14ac:dyDescent="0.2">
      <c r="A57" s="134"/>
      <c r="B57" s="6" t="s">
        <v>143</v>
      </c>
      <c r="C57" s="10">
        <f>VDEI!C57+CPPG!C57+NUTED!C57+SECESC!C57+COGETES!C57</f>
        <v>0</v>
      </c>
      <c r="D57" s="10">
        <f>VDEI!D57+CPPG!D57+NUTED!D57+SECESC!D57+COGETES!D57</f>
        <v>0</v>
      </c>
      <c r="E57" s="10">
        <f>VDEI!E57+CPPG!E57+NUTED!E57+SECESC!E57+COGETES!E57</f>
        <v>0</v>
      </c>
      <c r="F57" s="10">
        <f>VDEI!F57+CPPG!F57+NUTED!F57+SECESC!F57+COGETES!F57</f>
        <v>0</v>
      </c>
      <c r="G57" s="10">
        <f>VDEI!G57+CPPG!G57+NUTED!G57+SECESC!G57+COGETES!G57</f>
        <v>0</v>
      </c>
      <c r="H57" s="10">
        <f>VDEI!H57+CPPG!H57+NUTED!H57+SECESC!H57+COGETES!H57</f>
        <v>0</v>
      </c>
      <c r="I57" s="10">
        <f>VDEI!I57+CPPG!I57+NUTED!I57+SECESC!I57+COGETES!I57</f>
        <v>0</v>
      </c>
      <c r="J57" s="10">
        <f>VDEI!J57+CPPG!J57+NUTED!J57+SECESC!J57+COGETES!J57</f>
        <v>0</v>
      </c>
      <c r="K57" s="10">
        <f>VDEI!K57+CPPG!K57+NUTED!K57+SECESC!K57+COGETES!K57</f>
        <v>0</v>
      </c>
      <c r="L57" s="10">
        <f>VDEI!L57+CPPG!L57+NUTED!L57+SECESC!L57+COGETES!L57</f>
        <v>0</v>
      </c>
      <c r="M57" s="10">
        <f>VDEI!M57+CPPG!M57+NUTED!M57+SECESC!M57+COGETES!M57</f>
        <v>0</v>
      </c>
      <c r="N57" s="10">
        <f>VDEI!N57+CPPG!N57+NUTED!N57+SECESC!N57+COGETES!N57</f>
        <v>0</v>
      </c>
      <c r="O57" s="37">
        <f t="shared" si="10"/>
        <v>0</v>
      </c>
      <c r="P57" s="10">
        <f t="shared" si="10"/>
        <v>0</v>
      </c>
      <c r="Q57" s="26"/>
    </row>
    <row r="58" spans="1:18" ht="12.4" customHeight="1" x14ac:dyDescent="0.2">
      <c r="A58" s="133"/>
      <c r="B58" s="5" t="s">
        <v>312</v>
      </c>
      <c r="C58" s="39">
        <f>VDEI!C58+CPPG!C58+NUTED!C58+SECESC!C58+COGETES!C58</f>
        <v>0</v>
      </c>
      <c r="D58" s="40">
        <f>VDEI!D58+CPPG!D58+NUTED!D58+SECESC!D58+COGETES!D58</f>
        <v>0</v>
      </c>
      <c r="E58" s="706">
        <f>VDEI!E58+CPPG!E58+NUTED!E58+SECESC!E58+COGETES!E58</f>
        <v>0</v>
      </c>
      <c r="F58" s="40">
        <f>VDEI!F58+CPPG!F58+NUTED!F58+SECESC!F58+COGETES!F58</f>
        <v>0</v>
      </c>
      <c r="G58" s="706">
        <f>VDEI!G58+CPPG!G58+NUTED!G58+SECESC!G58+COGETES!G58</f>
        <v>0</v>
      </c>
      <c r="H58" s="40">
        <f>VDEI!H58+CPPG!H58+NUTED!H58+SECESC!H58+COGETES!H58</f>
        <v>0</v>
      </c>
      <c r="I58" s="706">
        <f>VDEI!I58+CPPG!I58+NUTED!I58+SECESC!I58+COGETES!I58</f>
        <v>0</v>
      </c>
      <c r="J58" s="40">
        <f>VDEI!J58+CPPG!J58+NUTED!J58+SECESC!J58+COGETES!J58</f>
        <v>0</v>
      </c>
      <c r="K58" s="706">
        <f>VDEI!K58+CPPG!K58+NUTED!K58+SECESC!K58+COGETES!K58</f>
        <v>0</v>
      </c>
      <c r="L58" s="40">
        <f>VDEI!L58+CPPG!L58+NUTED!L58+SECESC!L58+COGETES!L58</f>
        <v>0</v>
      </c>
      <c r="M58" s="706">
        <f>VDEI!M58+CPPG!M58+NUTED!M58+SECESC!M58+COGETES!M58</f>
        <v>0</v>
      </c>
      <c r="N58" s="40">
        <f>VDEI!N58+CPPG!N58+NUTED!N58+SECESC!N58+COGETES!N58</f>
        <v>0</v>
      </c>
      <c r="O58" s="114">
        <f t="shared" si="10"/>
        <v>0</v>
      </c>
      <c r="P58" s="40">
        <f t="shared" si="10"/>
        <v>0</v>
      </c>
      <c r="Q58" s="48"/>
    </row>
    <row r="59" spans="1:18" ht="14.25" customHeight="1" x14ac:dyDescent="0.2">
      <c r="A59" s="206">
        <v>47</v>
      </c>
      <c r="B59" s="145" t="s">
        <v>38</v>
      </c>
      <c r="C59" s="40">
        <f>SUM(C60:C61)</f>
        <v>0</v>
      </c>
      <c r="D59" s="40">
        <f t="shared" ref="D59:N59" si="11">SUM(D60:D61)</f>
        <v>0</v>
      </c>
      <c r="E59" s="40">
        <f t="shared" si="11"/>
        <v>0</v>
      </c>
      <c r="F59" s="40">
        <f t="shared" si="11"/>
        <v>0</v>
      </c>
      <c r="G59" s="40">
        <f t="shared" si="11"/>
        <v>0</v>
      </c>
      <c r="H59" s="40">
        <f t="shared" si="11"/>
        <v>0</v>
      </c>
      <c r="I59" s="40">
        <f t="shared" si="11"/>
        <v>0</v>
      </c>
      <c r="J59" s="40">
        <f t="shared" si="11"/>
        <v>0</v>
      </c>
      <c r="K59" s="40">
        <f t="shared" si="11"/>
        <v>0</v>
      </c>
      <c r="L59" s="40">
        <f t="shared" si="11"/>
        <v>0</v>
      </c>
      <c r="M59" s="40">
        <f t="shared" si="11"/>
        <v>0</v>
      </c>
      <c r="N59" s="40">
        <f t="shared" si="11"/>
        <v>0</v>
      </c>
      <c r="O59" s="39">
        <f>SUM(O60:O61)</f>
        <v>0</v>
      </c>
      <c r="P59" s="40">
        <f>VDEI!P59+CPPG!P59+NUTED!P59+SECESC!P59+COGETES!P59</f>
        <v>0</v>
      </c>
      <c r="Q59" s="48"/>
      <c r="R59" s="17"/>
    </row>
    <row r="60" spans="1:18" ht="14.25" customHeight="1" x14ac:dyDescent="0.2">
      <c r="A60" s="135"/>
      <c r="B60" s="6" t="s">
        <v>218</v>
      </c>
      <c r="C60" s="10">
        <f>VDEI!C60+CPPG!C60+NUTED!C60+SECESC!C60+COGETES!C60</f>
        <v>0</v>
      </c>
      <c r="D60" s="10">
        <f>VDEI!D60+CPPG!D60+NUTED!D60+SECESC!D60+COGETES!D60</f>
        <v>0</v>
      </c>
      <c r="E60" s="10">
        <f>VDEI!E60+CPPG!E60+NUTED!E60+SECESC!E60+COGETES!E60</f>
        <v>0</v>
      </c>
      <c r="F60" s="10">
        <f>VDEI!F60+CPPG!F60+NUTED!F60+SECESC!F60+COGETES!F60</f>
        <v>0</v>
      </c>
      <c r="G60" s="10">
        <f>VDEI!G60+CPPG!G60+NUTED!G60+SECESC!G60+COGETES!G60</f>
        <v>0</v>
      </c>
      <c r="H60" s="10">
        <f>VDEI!H60+CPPG!H60+NUTED!H60+SECESC!H60+COGETES!H60</f>
        <v>0</v>
      </c>
      <c r="I60" s="10">
        <f>VDEI!I60+CPPG!I60+NUTED!I60+SECESC!I60+COGETES!I60</f>
        <v>0</v>
      </c>
      <c r="J60" s="10">
        <f>VDEI!J60+CPPG!J60+NUTED!J60+SECESC!J60+COGETES!J60</f>
        <v>0</v>
      </c>
      <c r="K60" s="10">
        <f>VDEI!K60+CPPG!K60+NUTED!K60+SECESC!K60+COGETES!K60</f>
        <v>0</v>
      </c>
      <c r="L60" s="10">
        <f>VDEI!L60+CPPG!L60+NUTED!L60+SECESC!L60+COGETES!L60</f>
        <v>0</v>
      </c>
      <c r="M60" s="10">
        <f>VDEI!M60+CPPG!M60+NUTED!M60+SECESC!M60+COGETES!M60</f>
        <v>0</v>
      </c>
      <c r="N60" s="10">
        <f>VDEI!N60+CPPG!N60+NUTED!N60+SECESC!N60+COGETES!N60</f>
        <v>0</v>
      </c>
      <c r="O60" s="37">
        <f t="shared" ref="O60:O65" si="12">SUM(C60:N60)</f>
        <v>0</v>
      </c>
      <c r="P60" s="9">
        <f>VDEI!P60+CPPG!P60+NUTED!P60+SECESC!P60+COGETES!P60</f>
        <v>0</v>
      </c>
      <c r="Q60" s="26"/>
      <c r="R60" s="17"/>
    </row>
    <row r="61" spans="1:18" ht="14.25" customHeight="1" x14ac:dyDescent="0.2">
      <c r="A61" s="426"/>
      <c r="B61" s="5" t="s">
        <v>237</v>
      </c>
      <c r="C61" s="40">
        <f>VDEI!C61+CPPG!C61+NUTED!C61+SECESC!C61+COGETES!C61</f>
        <v>0</v>
      </c>
      <c r="D61" s="40">
        <f>VDEI!D61+CPPG!D61+NUTED!D61+SECESC!D61+COGETES!D61</f>
        <v>0</v>
      </c>
      <c r="E61" s="40">
        <f>VDEI!E61+CPPG!E61+NUTED!E61+SECESC!E61+COGETES!E61</f>
        <v>0</v>
      </c>
      <c r="F61" s="40">
        <f>VDEI!F61+CPPG!F61+NUTED!F61+SECESC!F61+COGETES!F61</f>
        <v>0</v>
      </c>
      <c r="G61" s="40">
        <f>VDEI!G61+CPPG!G61+NUTED!G61+SECESC!G61+COGETES!G61</f>
        <v>0</v>
      </c>
      <c r="H61" s="40">
        <f>VDEI!H61+CPPG!H61+NUTED!H61+SECESC!H61+COGETES!H61</f>
        <v>0</v>
      </c>
      <c r="I61" s="40">
        <f>VDEI!I61+CPPG!I61+NUTED!I61+SECESC!I61+COGETES!I61</f>
        <v>0</v>
      </c>
      <c r="J61" s="40">
        <f>VDEI!J61+CPPG!J61+NUTED!J61+SECESC!J61+COGETES!J61</f>
        <v>0</v>
      </c>
      <c r="K61" s="40">
        <f>VDEI!K61+CPPG!K61+NUTED!K61+SECESC!K61+COGETES!K61</f>
        <v>0</v>
      </c>
      <c r="L61" s="40">
        <f>VDEI!L61+CPPG!L61+NUTED!L61+SECESC!L61+COGETES!L61</f>
        <v>0</v>
      </c>
      <c r="M61" s="40">
        <f>VDEI!M61+CPPG!M61+NUTED!M61+SECESC!M61+COGETES!M61</f>
        <v>0</v>
      </c>
      <c r="N61" s="40">
        <f>VDEI!N61+CPPG!N61+NUTED!N61+SECESC!N61+COGETES!N61</f>
        <v>0</v>
      </c>
      <c r="O61" s="39">
        <f t="shared" si="12"/>
        <v>0</v>
      </c>
      <c r="P61" s="40">
        <f>VDEI!P61+CPPG!P61+NUTED!P61+SECESC!P61+COGETES!P61</f>
        <v>0</v>
      </c>
      <c r="Q61" s="48"/>
      <c r="R61" s="17"/>
    </row>
    <row r="62" spans="1:18" ht="14.25" customHeight="1" x14ac:dyDescent="0.2">
      <c r="A62" s="127">
        <v>49</v>
      </c>
      <c r="B62" s="128" t="s">
        <v>432</v>
      </c>
      <c r="C62" s="374">
        <f>VDEI!C62+CPPG!C62+NUTED!C62+SECESC!C62+COGETES!C62</f>
        <v>190</v>
      </c>
      <c r="D62" s="374">
        <f>VDEI!D62+CPPG!D62+NUTED!D62+SECESC!D62+COGETES!D62</f>
        <v>200</v>
      </c>
      <c r="E62" s="374">
        <f>VDEI!E62+CPPG!E62+NUTED!E62+SECESC!E62+COGETES!E62</f>
        <v>0</v>
      </c>
      <c r="F62" s="374">
        <f>VDEI!F62+CPPG!F62+NUTED!F62+SECESC!F62+COGETES!F62</f>
        <v>0</v>
      </c>
      <c r="G62" s="374">
        <f>VDEI!G62+CPPG!G62+NUTED!G62+SECESC!G62+COGETES!G62</f>
        <v>0</v>
      </c>
      <c r="H62" s="374">
        <f>VDEI!H62+CPPG!H62+NUTED!H62+SECESC!H62+COGETES!H62</f>
        <v>0</v>
      </c>
      <c r="I62" s="374">
        <f>VDEI!I62+CPPG!I62+NUTED!I62+SECESC!I62+COGETES!I62</f>
        <v>0</v>
      </c>
      <c r="J62" s="374">
        <f>VDEI!J62+CPPG!J62+NUTED!J62+SECESC!J62+COGETES!J62</f>
        <v>0</v>
      </c>
      <c r="K62" s="374">
        <f>VDEI!K62+CPPG!K62+NUTED!K62+SECESC!K62+COGETES!K62</f>
        <v>0</v>
      </c>
      <c r="L62" s="374">
        <f>VDEI!L62+CPPG!L62+NUTED!L62+SECESC!L62+COGETES!L62</f>
        <v>0</v>
      </c>
      <c r="M62" s="374">
        <f>VDEI!M62+CPPG!M62+NUTED!M62+SECESC!M62+COGETES!M62</f>
        <v>0</v>
      </c>
      <c r="N62" s="374">
        <f>VDEI!N62+CPPG!N62+NUTED!N62+SECESC!N62+COGETES!N62</f>
        <v>0</v>
      </c>
      <c r="O62" s="8">
        <f t="shared" si="12"/>
        <v>390</v>
      </c>
      <c r="P62" s="8">
        <f>VDEI!P62+CPPG!P62+NUTED!P62+SECESC!P62+COGETES!P62</f>
        <v>0</v>
      </c>
      <c r="Q62" s="49"/>
      <c r="R62" s="17"/>
    </row>
    <row r="63" spans="1:18" ht="14.25" customHeight="1" x14ac:dyDescent="0.2">
      <c r="A63" s="132">
        <v>92</v>
      </c>
      <c r="B63" s="128" t="s">
        <v>246</v>
      </c>
      <c r="C63" s="8">
        <f>VDEI!C63+CPPG!C63+NUTED!C63+SECESC!C63+COGETES!C63</f>
        <v>4023.0299999999997</v>
      </c>
      <c r="D63" s="8">
        <f>VDEI!D63+CPPG!D63+NUTED!D63+SECESC!D63+COGETES!D63</f>
        <v>0</v>
      </c>
      <c r="E63" s="8">
        <f>VDEI!E63+CPPG!E63+NUTED!E63+SECESC!E63+COGETES!E63</f>
        <v>0</v>
      </c>
      <c r="F63" s="8">
        <f>VDEI!F63+CPPG!F63+NUTED!F63+SECESC!F63+COGETES!F63</f>
        <v>0</v>
      </c>
      <c r="G63" s="8">
        <f>VDEI!G63+CPPG!G63+NUTED!G63+SECESC!G63+COGETES!G63</f>
        <v>0</v>
      </c>
      <c r="H63" s="8">
        <f>VDEI!H63+CPPG!H63+NUTED!H63+SECESC!H63+COGETES!H63</f>
        <v>0</v>
      </c>
      <c r="I63" s="8">
        <f>VDEI!I63+CPPG!I63+NUTED!I63+SECESC!I63+COGETES!I63</f>
        <v>0</v>
      </c>
      <c r="J63" s="8">
        <f>VDEI!J63+CPPG!J63+NUTED!J63+SECESC!J63+COGETES!J63</f>
        <v>0</v>
      </c>
      <c r="K63" s="8">
        <f>VDEI!K63+CPPG!K63+NUTED!K63+SECESC!K63+COGETES!K63</f>
        <v>0</v>
      </c>
      <c r="L63" s="8">
        <f>VDEI!L63+CPPG!L63+NUTED!L63+SECESC!L63+COGETES!L63</f>
        <v>0</v>
      </c>
      <c r="M63" s="8">
        <f>VDEI!M63+CPPG!M63+NUTED!M63+SECESC!M63+COGETES!M63</f>
        <v>0</v>
      </c>
      <c r="N63" s="8">
        <f>VDEI!N63+CPPG!N63+NUTED!N63+SECESC!N63+COGETES!N63</f>
        <v>0</v>
      </c>
      <c r="O63" s="30">
        <f t="shared" si="12"/>
        <v>4023.0299999999997</v>
      </c>
      <c r="P63" s="8">
        <f>VDEI!P63+CPPG!P63+NUTED!P63+SECESC!P63+COGETES!P63</f>
        <v>0</v>
      </c>
      <c r="Q63" s="42" t="e">
        <f>O63/P63*100</f>
        <v>#DIV/0!</v>
      </c>
      <c r="R63" s="17"/>
    </row>
    <row r="64" spans="1:18" ht="14.25" customHeight="1" x14ac:dyDescent="0.2">
      <c r="A64" s="127">
        <v>93</v>
      </c>
      <c r="B64" s="128" t="s">
        <v>36</v>
      </c>
      <c r="C64" s="8">
        <f>VDEI!C64+CPPG!C64+NUTED!C64+SECESC!C64+COGETES!C64</f>
        <v>0</v>
      </c>
      <c r="D64" s="8">
        <f>VDEI!D64+CPPG!D64+NUTED!D64+SECESC!D64+COGETES!D64</f>
        <v>0</v>
      </c>
      <c r="E64" s="8">
        <f>VDEI!E64+CPPG!E64+NUTED!E64+SECESC!E64+COGETES!E64</f>
        <v>0</v>
      </c>
      <c r="F64" s="8">
        <f>VDEI!F64+CPPG!F64+NUTED!F64+SECESC!F64+COGETES!F64</f>
        <v>0</v>
      </c>
      <c r="G64" s="8">
        <f>VDEI!G64+CPPG!G64+NUTED!G64+SECESC!G64+COGETES!G64</f>
        <v>0</v>
      </c>
      <c r="H64" s="8">
        <f>VDEI!H64+CPPG!H64+NUTED!H64+SECESC!H64+COGETES!H64</f>
        <v>0</v>
      </c>
      <c r="I64" s="8">
        <f>VDEI!I64+CPPG!I64+NUTED!I64+SECESC!I64+COGETES!I64</f>
        <v>0</v>
      </c>
      <c r="J64" s="8">
        <f>VDEI!J64+CPPG!J64+NUTED!J64+SECESC!J64+COGETES!J64</f>
        <v>0</v>
      </c>
      <c r="K64" s="8">
        <f>VDEI!K64+CPPG!K64+NUTED!K64+SECESC!K64+COGETES!K64</f>
        <v>0</v>
      </c>
      <c r="L64" s="8">
        <f>VDEI!L64+CPPG!L64+NUTED!L64+SECESC!L64+COGETES!L64</f>
        <v>0</v>
      </c>
      <c r="M64" s="8">
        <f>VDEI!M64+CPPG!M64+NUTED!M64+SECESC!M64+COGETES!M64</f>
        <v>0</v>
      </c>
      <c r="N64" s="8">
        <f>VDEI!N64+CPPG!N64+NUTED!N64+SECESC!N64+COGETES!N64</f>
        <v>0</v>
      </c>
      <c r="O64" s="30">
        <f t="shared" si="12"/>
        <v>0</v>
      </c>
      <c r="P64" s="8">
        <f>VDEI!P64+CPPG!P64+NUTED!P64+SECESC!P64+COGETES!P64</f>
        <v>0</v>
      </c>
      <c r="Q64" s="42"/>
      <c r="R64" s="17"/>
    </row>
    <row r="65" spans="1:18" ht="14.25" customHeight="1" thickBot="1" x14ac:dyDescent="0.25">
      <c r="A65" s="134">
        <v>20</v>
      </c>
      <c r="B65" s="137" t="s">
        <v>236</v>
      </c>
      <c r="C65" s="124">
        <f>VDEI!C65+CPPG!C65+NUTED!C65+SECESC!C65+COGETES!C65</f>
        <v>0</v>
      </c>
      <c r="D65" s="124">
        <f>VDEI!D65+CPPG!D65+NUTED!D65+SECESC!D65+COGETES!D65</f>
        <v>0</v>
      </c>
      <c r="E65" s="124">
        <f>VDEI!E65+CPPG!E65+NUTED!E65+SECESC!E65+COGETES!E65</f>
        <v>0</v>
      </c>
      <c r="F65" s="124">
        <f>VDEI!F65+CPPG!F65+NUTED!F65+SECESC!F65+COGETES!F65</f>
        <v>0</v>
      </c>
      <c r="G65" s="124">
        <f>VDEI!G65+CPPG!G65+NUTED!G65+SECESC!G65+COGETES!G65</f>
        <v>0</v>
      </c>
      <c r="H65" s="124">
        <f>VDEI!H65+CPPG!H65+NUTED!H65+SECESC!H65+COGETES!H65</f>
        <v>0</v>
      </c>
      <c r="I65" s="124">
        <f>VDEI!I65+CPPG!I65+NUTED!I65+SECESC!I65+COGETES!I65</f>
        <v>0</v>
      </c>
      <c r="J65" s="124">
        <f>VDEI!J65+CPPG!J65+NUTED!J65+SECESC!J65+COGETES!J65</f>
        <v>0</v>
      </c>
      <c r="K65" s="124">
        <f>VDEI!K65+CPPG!K65+NUTED!K65+SECESC!K65+COGETES!K65</f>
        <v>0</v>
      </c>
      <c r="L65" s="124">
        <f>VDEI!L65+CPPG!L65+NUTED!L65+SECESC!L65+COGETES!L65</f>
        <v>0</v>
      </c>
      <c r="M65" s="124">
        <f>VDEI!M65+CPPG!M65+NUTED!M65+SECESC!M65+COGETES!M65</f>
        <v>0</v>
      </c>
      <c r="N65" s="124">
        <f>VDEI!N65+CPPG!N65+NUTED!N65+SECESC!N65+COGETES!N65</f>
        <v>0</v>
      </c>
      <c r="O65" s="506">
        <f t="shared" si="12"/>
        <v>0</v>
      </c>
      <c r="P65" s="9">
        <f>VDEI!P65+CPPG!P65+NUTED!P65+SECESC!P65+COGETES!P65</f>
        <v>0</v>
      </c>
      <c r="Q65" s="188"/>
      <c r="R65" s="17"/>
    </row>
    <row r="66" spans="1:18" ht="17.25" customHeight="1" thickBot="1" x14ac:dyDescent="0.25">
      <c r="A66" s="879" t="s">
        <v>162</v>
      </c>
      <c r="B66" s="880"/>
      <c r="C66" s="501">
        <f>C4+C5+C6+C11+C16+C19+C25+C55+C59+C62+C63+C64+C65</f>
        <v>340402.67000000004</v>
      </c>
      <c r="D66" s="501">
        <f t="shared" ref="D66:N66" si="13">D4+D5+D6+D11+D16+D19+D25+D55+D59+D62+D63+D64+D65</f>
        <v>238443.01</v>
      </c>
      <c r="E66" s="501">
        <f t="shared" si="13"/>
        <v>21301.78</v>
      </c>
      <c r="F66" s="501">
        <f t="shared" si="13"/>
        <v>0</v>
      </c>
      <c r="G66" s="501">
        <f t="shared" si="13"/>
        <v>0</v>
      </c>
      <c r="H66" s="501">
        <f t="shared" si="13"/>
        <v>0</v>
      </c>
      <c r="I66" s="501">
        <f t="shared" si="13"/>
        <v>0</v>
      </c>
      <c r="J66" s="501">
        <f t="shared" si="13"/>
        <v>0</v>
      </c>
      <c r="K66" s="501">
        <f t="shared" si="13"/>
        <v>0</v>
      </c>
      <c r="L66" s="501">
        <f t="shared" si="13"/>
        <v>0</v>
      </c>
      <c r="M66" s="501">
        <f t="shared" si="13"/>
        <v>0</v>
      </c>
      <c r="N66" s="501">
        <f t="shared" si="13"/>
        <v>0</v>
      </c>
      <c r="O66" s="692">
        <f>O4+O5+O6+O11+O16+O19+O25+O55+O59+O62+O63+O64+O65</f>
        <v>600147.46</v>
      </c>
      <c r="P66" s="694">
        <f>P4+P5+P6+P11+P16+P19+P25+P55+P59+P62+P63+P64+P65</f>
        <v>0</v>
      </c>
      <c r="Q66" s="693" t="e">
        <f>O66/P66*100</f>
        <v>#DIV/0!</v>
      </c>
      <c r="R66" s="17"/>
    </row>
    <row r="67" spans="1:18" ht="17.25" hidden="1" customHeight="1" thickBot="1" x14ac:dyDescent="0.25">
      <c r="A67" s="138">
        <v>51</v>
      </c>
      <c r="B67" s="146" t="s">
        <v>152</v>
      </c>
      <c r="C67" s="11">
        <f>VDEI!C67+CPPG!C67+NUTED!C67+SECESC!C67+COGETES!C67</f>
        <v>0</v>
      </c>
      <c r="D67" s="11">
        <f>VDEI!D67+CPPG!D67+NUTED!D67+SECESC!D67+COGETES!D67</f>
        <v>0</v>
      </c>
      <c r="E67" s="11">
        <f>VDEI!E67+CPPG!E67+NUTED!E67+SECESC!E67+COGETES!E67</f>
        <v>0</v>
      </c>
      <c r="F67" s="11">
        <f>VDEI!F67+CPPG!F67+NUTED!F67+SECESC!F67+COGETES!F67</f>
        <v>0</v>
      </c>
      <c r="G67" s="11">
        <f>VDEI!G67+CPPG!G67+NUTED!G67+SECESC!G67+COGETES!G67</f>
        <v>0</v>
      </c>
      <c r="H67" s="11">
        <f>VDEI!H67+CPPG!H67+NUTED!H67+SECESC!H67+COGETES!H67</f>
        <v>0</v>
      </c>
      <c r="I67" s="11">
        <f>VDEI!I67+CPPG!I67+NUTED!I67+SECESC!I67+COGETES!I67</f>
        <v>0</v>
      </c>
      <c r="J67" s="11">
        <f>VDEI!J67+CPPG!J67+NUTED!J67+SECESC!J67+COGETES!J67</f>
        <v>0</v>
      </c>
      <c r="K67" s="11">
        <f>VDEI!K67+CPPG!K67+NUTED!K67+SECESC!K67+COGETES!K67</f>
        <v>0</v>
      </c>
      <c r="L67" s="11">
        <f>VDEI!L67+CPPG!L67+NUTED!L67+SECESC!L67+COGETES!L67</f>
        <v>0</v>
      </c>
      <c r="M67" s="11">
        <f>VDEI!M67+CPPG!M67+NUTED!M67+SECESC!M67+COGETES!M67</f>
        <v>0</v>
      </c>
      <c r="N67" s="11">
        <f>VDEI!N67+CPPG!N67+NUTED!N67+SECESC!N67+COGETES!N67</f>
        <v>0</v>
      </c>
      <c r="O67" s="35">
        <f>SUM(C67:N67)</f>
        <v>0</v>
      </c>
      <c r="P67" s="12">
        <f>VDEI!P67+CPPG!P67+NUTED!P67+SECESC!P67+COGETES!P67</f>
        <v>0</v>
      </c>
      <c r="Q67" s="36"/>
      <c r="R67" s="17"/>
    </row>
    <row r="68" spans="1:18" ht="15" customHeight="1" thickBot="1" x14ac:dyDescent="0.25">
      <c r="A68" s="195">
        <v>52</v>
      </c>
      <c r="B68" s="198" t="s">
        <v>164</v>
      </c>
      <c r="C68" s="12">
        <f>VDEI!C68+CPPG!C68+NUTED!C68+SECESC!C68+COGETES!C68</f>
        <v>0</v>
      </c>
      <c r="D68" s="12">
        <f>VDEI!D68+CPPG!D68+NUTED!D68+SECESC!D68+COGETES!D68</f>
        <v>0</v>
      </c>
      <c r="E68" s="12">
        <f>VDEI!E68+CPPG!E68+NUTED!E68+SECESC!E68+COGETES!E68</f>
        <v>0</v>
      </c>
      <c r="F68" s="12">
        <f>VDEI!F68+CPPG!F68+NUTED!F68+SECESC!F68+COGETES!F68</f>
        <v>0</v>
      </c>
      <c r="G68" s="12">
        <f>VDEI!G68+CPPG!G68+NUTED!G68+SECESC!G68+COGETES!G68</f>
        <v>0</v>
      </c>
      <c r="H68" s="12">
        <f>VDEI!H68+CPPG!H68+NUTED!H68+SECESC!H68+COGETES!H68</f>
        <v>0</v>
      </c>
      <c r="I68" s="12">
        <f>VDEI!I68+CPPG!I68+NUTED!I68+SECESC!I68+COGETES!I68</f>
        <v>0</v>
      </c>
      <c r="J68" s="12">
        <f>VDEI!J68+CPPG!J68+NUTED!J68+SECESC!J68+COGETES!J68</f>
        <v>0</v>
      </c>
      <c r="K68" s="12">
        <f>VDEI!K68+CPPG!K68+NUTED!K68+SECESC!K68+COGETES!K68</f>
        <v>0</v>
      </c>
      <c r="L68" s="12">
        <f>VDEI!L68+CPPG!L68+NUTED!L68+SECESC!L68+COGETES!L68</f>
        <v>0</v>
      </c>
      <c r="M68" s="12">
        <f>VDEI!M68+CPPG!M68+NUTED!M68+SECESC!M68+COGETES!M68</f>
        <v>0</v>
      </c>
      <c r="N68" s="12">
        <f>VDEI!N68+CPPG!N68+NUTED!N68+SECESC!N68+COGETES!N68</f>
        <v>0</v>
      </c>
      <c r="O68" s="12">
        <f>SUM(C68:N68)</f>
        <v>0</v>
      </c>
      <c r="P68" s="12">
        <f>VDEI!P68+CPPG!P68+NUTED!P68+SECESC!P68+COGETES!P68</f>
        <v>0</v>
      </c>
      <c r="Q68" s="196" t="e">
        <f>O68/P68*100</f>
        <v>#DIV/0!</v>
      </c>
      <c r="R68" s="17"/>
    </row>
    <row r="69" spans="1:18" ht="15" customHeight="1" thickBot="1" x14ac:dyDescent="0.25">
      <c r="A69" s="885" t="s">
        <v>163</v>
      </c>
      <c r="B69" s="886"/>
      <c r="C69" s="310">
        <f>SUM(C66:C68)</f>
        <v>340402.67000000004</v>
      </c>
      <c r="D69" s="310">
        <f t="shared" ref="D69:M69" si="14">SUM(D66:D68)</f>
        <v>238443.01</v>
      </c>
      <c r="E69" s="310">
        <f t="shared" si="14"/>
        <v>21301.78</v>
      </c>
      <c r="F69" s="310">
        <f t="shared" si="14"/>
        <v>0</v>
      </c>
      <c r="G69" s="310">
        <f t="shared" si="14"/>
        <v>0</v>
      </c>
      <c r="H69" s="310">
        <f t="shared" si="14"/>
        <v>0</v>
      </c>
      <c r="I69" s="310">
        <f t="shared" si="14"/>
        <v>0</v>
      </c>
      <c r="J69" s="310">
        <f t="shared" si="14"/>
        <v>0</v>
      </c>
      <c r="K69" s="310">
        <f t="shared" si="14"/>
        <v>0</v>
      </c>
      <c r="L69" s="310">
        <f t="shared" si="14"/>
        <v>0</v>
      </c>
      <c r="M69" s="310">
        <f t="shared" si="14"/>
        <v>0</v>
      </c>
      <c r="N69" s="310">
        <f>SUM(N66:N68)</f>
        <v>0</v>
      </c>
      <c r="O69" s="314">
        <f>SUM(O66:O68)</f>
        <v>600147.46</v>
      </c>
      <c r="P69" s="314">
        <f>SUM(P66:P68)</f>
        <v>0</v>
      </c>
      <c r="Q69" s="312" t="e">
        <f>O69/P69*100</f>
        <v>#DIV/0!</v>
      </c>
      <c r="R69" s="17"/>
    </row>
    <row r="70" spans="1:18" ht="14.25" customHeight="1" x14ac:dyDescent="0.2">
      <c r="A70" s="426"/>
      <c r="B70" s="393"/>
      <c r="C70" s="27"/>
      <c r="D70" s="27"/>
      <c r="E70" s="27"/>
      <c r="F70" s="27"/>
      <c r="G70" s="2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</row>
    <row r="71" spans="1:18" ht="12.75" customHeight="1" x14ac:dyDescent="0.2">
      <c r="A71" s="426"/>
      <c r="B71" s="17"/>
      <c r="C71" s="27"/>
      <c r="D71" s="27"/>
      <c r="E71" s="27"/>
      <c r="F71" s="27"/>
      <c r="G71" s="27"/>
      <c r="H71" s="17"/>
      <c r="I71" s="28"/>
      <c r="J71" s="28"/>
      <c r="K71" s="17"/>
      <c r="L71" s="17"/>
      <c r="M71" s="17"/>
      <c r="N71" s="17"/>
      <c r="O71" s="28"/>
      <c r="P71" s="28"/>
      <c r="Q71" s="17"/>
      <c r="R71" s="17"/>
    </row>
    <row r="72" spans="1:18" ht="12.75" customHeight="1" x14ac:dyDescent="0.2">
      <c r="A72" s="426"/>
      <c r="B72" s="395"/>
      <c r="C72" s="27"/>
      <c r="D72" s="27"/>
      <c r="E72" s="27"/>
      <c r="F72" s="27"/>
      <c r="G72" s="27"/>
      <c r="H72" s="17"/>
      <c r="I72" s="28"/>
      <c r="J72" s="28"/>
      <c r="K72" s="17"/>
      <c r="L72" s="17"/>
      <c r="M72" s="17"/>
      <c r="N72" s="28"/>
      <c r="O72" s="17"/>
      <c r="P72" s="17"/>
      <c r="Q72" s="17"/>
      <c r="R72" s="17"/>
    </row>
    <row r="73" spans="1:18" ht="12.75" customHeight="1" x14ac:dyDescent="0.2">
      <c r="A73" s="426"/>
      <c r="B73" s="425"/>
      <c r="C73" s="27"/>
      <c r="D73" s="27"/>
      <c r="E73" s="27"/>
      <c r="F73" s="27"/>
      <c r="G73" s="27"/>
      <c r="H73" s="17"/>
      <c r="I73" s="28"/>
      <c r="J73" s="17"/>
      <c r="K73" s="28"/>
      <c r="L73" s="17"/>
      <c r="M73" s="17"/>
      <c r="N73" s="17"/>
      <c r="O73" s="17"/>
      <c r="P73" s="28"/>
      <c r="Q73" s="17"/>
      <c r="R73" s="17"/>
    </row>
    <row r="74" spans="1:18" ht="12.75" customHeight="1" x14ac:dyDescent="0.2">
      <c r="A74" s="392"/>
      <c r="B74" s="393"/>
      <c r="C74" s="27"/>
      <c r="D74" s="27"/>
      <c r="E74" s="27"/>
      <c r="F74" s="27"/>
      <c r="G74" s="27"/>
      <c r="H74" s="17"/>
      <c r="I74" s="17"/>
      <c r="J74" s="17"/>
      <c r="K74" s="28"/>
      <c r="L74" s="17"/>
      <c r="M74" s="17"/>
      <c r="N74" s="17"/>
      <c r="O74" s="17"/>
      <c r="P74" s="17"/>
      <c r="Q74" s="17"/>
      <c r="R74" s="17"/>
    </row>
    <row r="75" spans="1:18" ht="12.75" customHeight="1" x14ac:dyDescent="0.2">
      <c r="A75" s="392"/>
      <c r="B75" s="393"/>
      <c r="C75" s="27"/>
      <c r="D75" s="27"/>
      <c r="E75" s="27"/>
      <c r="F75" s="27"/>
      <c r="G75" s="27"/>
      <c r="H75" s="28"/>
      <c r="I75" s="17"/>
      <c r="J75" s="17"/>
      <c r="K75" s="17"/>
      <c r="L75" s="17"/>
      <c r="M75" s="17"/>
      <c r="N75" s="17"/>
      <c r="O75" s="17"/>
      <c r="P75" s="17"/>
      <c r="Q75" s="17"/>
      <c r="R75" s="17"/>
    </row>
    <row r="76" spans="1:18" ht="12" x14ac:dyDescent="0.2">
      <c r="A76" s="18"/>
      <c r="B76" s="17"/>
      <c r="C76" s="27"/>
      <c r="D76" s="27"/>
      <c r="E76" s="27"/>
      <c r="F76" s="27"/>
      <c r="G76" s="27"/>
      <c r="H76" s="17"/>
      <c r="I76" s="28"/>
      <c r="J76" s="17"/>
      <c r="K76" s="17"/>
      <c r="L76" s="17"/>
      <c r="M76" s="17"/>
      <c r="N76" s="17"/>
      <c r="O76" s="17"/>
      <c r="P76" s="17"/>
      <c r="Q76" s="17"/>
      <c r="R76" s="17"/>
    </row>
    <row r="77" spans="1:18" ht="12" x14ac:dyDescent="0.2">
      <c r="A77" s="18"/>
      <c r="B77" s="17"/>
      <c r="C77" s="27"/>
      <c r="D77" s="27"/>
      <c r="E77" s="27"/>
      <c r="F77" s="27"/>
      <c r="G77" s="2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</row>
    <row r="78" spans="1:18" ht="12" x14ac:dyDescent="0.2">
      <c r="C78" s="27"/>
      <c r="D78" s="27"/>
      <c r="E78" s="27"/>
      <c r="F78" s="27"/>
      <c r="G78" s="27"/>
      <c r="H78" s="28"/>
      <c r="I78" s="17"/>
      <c r="J78" s="17"/>
      <c r="K78" s="17"/>
      <c r="L78" s="17"/>
      <c r="M78" s="17"/>
      <c r="N78" s="17"/>
      <c r="O78" s="17"/>
      <c r="P78" s="17"/>
      <c r="Q78" s="17"/>
      <c r="R78" s="17"/>
    </row>
    <row r="79" spans="1:18" ht="12" x14ac:dyDescent="0.2">
      <c r="C79" s="27"/>
      <c r="D79" s="27"/>
      <c r="E79" s="27"/>
      <c r="F79" s="27"/>
      <c r="G79" s="27"/>
      <c r="H79" s="28"/>
      <c r="I79" s="17"/>
      <c r="J79" s="17"/>
      <c r="K79" s="17"/>
      <c r="L79" s="17"/>
      <c r="M79" s="17"/>
      <c r="N79" s="17"/>
      <c r="O79" s="17"/>
      <c r="P79" s="17"/>
      <c r="Q79" s="17"/>
      <c r="R79" s="17"/>
    </row>
    <row r="80" spans="1:18" ht="12" x14ac:dyDescent="0.2">
      <c r="C80" s="27"/>
      <c r="D80" s="27"/>
      <c r="E80" s="27"/>
      <c r="F80" s="27"/>
      <c r="G80" s="27"/>
      <c r="H80" s="28"/>
      <c r="I80" s="17"/>
      <c r="J80" s="17"/>
      <c r="K80" s="17"/>
      <c r="L80" s="17"/>
      <c r="M80" s="17"/>
      <c r="N80" s="17"/>
      <c r="O80" s="17"/>
      <c r="P80" s="17"/>
      <c r="Q80" s="17"/>
      <c r="R80" s="17"/>
    </row>
    <row r="81" spans="1:18" ht="12" x14ac:dyDescent="0.2">
      <c r="C81" s="27"/>
      <c r="D81" s="27"/>
      <c r="E81" s="27"/>
      <c r="F81" s="27"/>
      <c r="G81" s="2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</row>
    <row r="82" spans="1:18" ht="12" x14ac:dyDescent="0.2">
      <c r="A82" s="18"/>
      <c r="B82" s="17"/>
      <c r="C82" s="27"/>
      <c r="D82" s="27"/>
      <c r="E82" s="27"/>
      <c r="F82" s="27"/>
      <c r="G82" s="2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</row>
    <row r="83" spans="1:18" ht="12" x14ac:dyDescent="0.2">
      <c r="A83" s="18"/>
      <c r="B83" s="17"/>
      <c r="C83" s="27"/>
      <c r="D83" s="27"/>
      <c r="E83" s="27"/>
      <c r="F83" s="27"/>
      <c r="G83" s="2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</row>
    <row r="84" spans="1:18" ht="12" x14ac:dyDescent="0.2">
      <c r="A84" s="18"/>
      <c r="B84" s="17"/>
      <c r="C84" s="27"/>
      <c r="D84" s="27"/>
      <c r="E84" s="27"/>
      <c r="F84" s="27"/>
      <c r="G84" s="2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</row>
    <row r="85" spans="1:18" ht="12" x14ac:dyDescent="0.2">
      <c r="A85" s="18"/>
      <c r="B85" s="17"/>
      <c r="C85" s="27"/>
      <c r="D85" s="27"/>
      <c r="E85" s="27"/>
      <c r="F85" s="27"/>
      <c r="G85" s="2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</row>
    <row r="86" spans="1:18" ht="12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</row>
    <row r="87" spans="1:18" ht="12" x14ac:dyDescent="0.2">
      <c r="A87" s="18"/>
      <c r="B87" s="17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</row>
    <row r="88" spans="1:18" ht="12" x14ac:dyDescent="0.2">
      <c r="A88" s="18"/>
      <c r="B88" s="17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ht="12" x14ac:dyDescent="0.2">
      <c r="A89" s="18"/>
      <c r="B89" s="17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1:18" ht="12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ht="12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</sheetData>
  <mergeCells count="4">
    <mergeCell ref="A2:P2"/>
    <mergeCell ref="A69:B69"/>
    <mergeCell ref="A66:B66"/>
    <mergeCell ref="A3:B3"/>
  </mergeCells>
  <phoneticPr fontId="0" type="noConversion"/>
  <printOptions horizontalCentered="1"/>
  <pageMargins left="0.19685039370078741" right="0.19685039370078741" top="0.51181102362204722" bottom="0.31496062992125984" header="0.23622047244094491" footer="0.15748031496062992"/>
  <pageSetup paperSize="9" scale="55" orientation="landscape" r:id="rId1"/>
  <headerFooter alignWithMargins="0">
    <oddHeader>&amp;L&amp;9Seção Financeira/ SADM/ EPSJV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A655"/>
  <sheetViews>
    <sheetView topLeftCell="A41" zoomScaleNormal="100" workbookViewId="0">
      <pane xSplit="2" topLeftCell="M1" activePane="topRight" state="frozen"/>
      <selection activeCell="B49" sqref="B49"/>
      <selection pane="topRight" activeCell="D19" sqref="D19"/>
    </sheetView>
  </sheetViews>
  <sheetFormatPr defaultColWidth="9.28515625" defaultRowHeight="11.25" x14ac:dyDescent="0.2"/>
  <cols>
    <col min="1" max="1" width="5.42578125" style="14" customWidth="1"/>
    <col min="2" max="2" width="29" style="1" customWidth="1"/>
    <col min="3" max="3" width="11.28515625" style="3" customWidth="1"/>
    <col min="4" max="4" width="11" style="3" bestFit="1" customWidth="1"/>
    <col min="5" max="6" width="9.7109375" style="3" customWidth="1"/>
    <col min="7" max="7" width="11" style="3" bestFit="1" customWidth="1"/>
    <col min="8" max="8" width="10" style="1" customWidth="1"/>
    <col min="9" max="9" width="10.28515625" style="1" customWidth="1"/>
    <col min="10" max="14" width="11" style="1" customWidth="1"/>
    <col min="15" max="16" width="12.28515625" style="1" customWidth="1"/>
    <col min="17" max="17" width="7.42578125" style="1" customWidth="1"/>
    <col min="18" max="18" width="10.7109375" style="1" customWidth="1"/>
    <col min="19" max="19" width="10.42578125" style="1" bestFit="1" customWidth="1"/>
    <col min="20" max="20" width="11.28515625" style="1" bestFit="1" customWidth="1"/>
    <col min="21" max="16384" width="9.28515625" style="1"/>
  </cols>
  <sheetData>
    <row r="1" spans="1:27" ht="15" x14ac:dyDescent="0.25">
      <c r="A1" s="61" t="s">
        <v>418</v>
      </c>
      <c r="F1" s="29"/>
      <c r="I1" s="13"/>
      <c r="K1" s="15"/>
      <c r="O1" s="13"/>
    </row>
    <row r="2" spans="1:27" ht="18" x14ac:dyDescent="0.25">
      <c r="A2" s="876" t="s">
        <v>213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203"/>
    </row>
    <row r="3" spans="1:27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117" t="s">
        <v>16</v>
      </c>
      <c r="G3" s="165" t="s">
        <v>17</v>
      </c>
      <c r="H3" s="168" t="s">
        <v>3</v>
      </c>
      <c r="I3" s="83" t="s">
        <v>4</v>
      </c>
      <c r="J3" s="116" t="s">
        <v>5</v>
      </c>
      <c r="K3" s="116" t="s">
        <v>6</v>
      </c>
      <c r="L3" s="116" t="s">
        <v>7</v>
      </c>
      <c r="M3" s="116" t="s">
        <v>8</v>
      </c>
      <c r="N3" s="118" t="s">
        <v>9</v>
      </c>
      <c r="O3" s="119" t="s">
        <v>28</v>
      </c>
      <c r="P3" s="57" t="s">
        <v>157</v>
      </c>
      <c r="Q3" s="120" t="s">
        <v>76</v>
      </c>
      <c r="R3" s="112"/>
      <c r="S3" s="112"/>
      <c r="T3" s="112"/>
      <c r="U3" s="112"/>
      <c r="V3" s="112"/>
      <c r="W3" s="112"/>
      <c r="X3" s="112"/>
      <c r="Y3" s="112"/>
      <c r="Z3" s="112"/>
      <c r="AA3" s="112"/>
    </row>
    <row r="4" spans="1:27" ht="14.25" customHeight="1" x14ac:dyDescent="0.2">
      <c r="A4" s="127">
        <v>14</v>
      </c>
      <c r="B4" s="128" t="s">
        <v>10</v>
      </c>
      <c r="C4" s="385"/>
      <c r="D4" s="385"/>
      <c r="E4" s="385"/>
      <c r="F4" s="385"/>
      <c r="G4" s="371"/>
      <c r="H4" s="375"/>
      <c r="I4" s="375"/>
      <c r="J4" s="385"/>
      <c r="K4" s="373"/>
      <c r="L4" s="385"/>
      <c r="M4" s="385"/>
      <c r="N4" s="385"/>
      <c r="O4" s="30">
        <f t="shared" ref="O4:O68" si="0">SUM(C4:N4)</f>
        <v>0</v>
      </c>
      <c r="P4" s="8"/>
      <c r="Q4" s="31" t="e">
        <f>O4/P4*100</f>
        <v>#DIV/0!</v>
      </c>
      <c r="R4" s="17"/>
    </row>
    <row r="5" spans="1:27" ht="14.25" customHeight="1" x14ac:dyDescent="0.2">
      <c r="A5" s="468">
        <v>18</v>
      </c>
      <c r="B5" s="128" t="s">
        <v>153</v>
      </c>
      <c r="C5" s="374"/>
      <c r="D5" s="374"/>
      <c r="E5" s="567"/>
      <c r="F5" s="385"/>
      <c r="G5" s="385"/>
      <c r="H5" s="385"/>
      <c r="I5" s="385"/>
      <c r="J5" s="385"/>
      <c r="K5" s="385"/>
      <c r="L5" s="385"/>
      <c r="M5" s="385"/>
      <c r="N5" s="385"/>
      <c r="O5" s="8">
        <f>SUM(C5:N5)</f>
        <v>0</v>
      </c>
      <c r="P5" s="8"/>
      <c r="Q5" s="31"/>
      <c r="R5" s="17"/>
      <c r="S5" s="13"/>
    </row>
    <row r="6" spans="1:27" ht="14.25" customHeight="1" x14ac:dyDescent="0.2">
      <c r="A6" s="127">
        <v>30</v>
      </c>
      <c r="B6" s="128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4">
        <f>SUM(P7:P10)</f>
        <v>0</v>
      </c>
      <c r="Q6" s="31"/>
      <c r="R6" s="17"/>
      <c r="S6" s="13"/>
    </row>
    <row r="7" spans="1:27" ht="12.4" customHeight="1" x14ac:dyDescent="0.2">
      <c r="A7" s="129"/>
      <c r="B7" s="115" t="s">
        <v>24</v>
      </c>
      <c r="C7" s="372"/>
      <c r="D7" s="372"/>
      <c r="E7" s="372"/>
      <c r="F7" s="372"/>
      <c r="G7" s="372"/>
      <c r="H7" s="372"/>
      <c r="I7" s="372"/>
      <c r="J7" s="372"/>
      <c r="K7" s="372"/>
      <c r="L7" s="372"/>
      <c r="M7" s="381"/>
      <c r="N7" s="405"/>
      <c r="O7" s="9">
        <f t="shared" si="0"/>
        <v>0</v>
      </c>
      <c r="P7" s="88"/>
      <c r="Q7" s="85"/>
      <c r="R7" s="17"/>
    </row>
    <row r="8" spans="1:27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>SUM(C8:N8)</f>
        <v>0</v>
      </c>
      <c r="P8" s="89"/>
      <c r="Q8" s="58"/>
      <c r="R8" s="17"/>
    </row>
    <row r="9" spans="1:27" ht="12.4" customHeight="1" x14ac:dyDescent="0.2">
      <c r="A9" s="130"/>
      <c r="B9" s="6" t="s">
        <v>140</v>
      </c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10">
        <f>SUM(C9:N9)</f>
        <v>0</v>
      </c>
      <c r="P9" s="89"/>
      <c r="Q9" s="58"/>
      <c r="R9" s="17"/>
    </row>
    <row r="10" spans="1:27" ht="12.4" customHeight="1" x14ac:dyDescent="0.2">
      <c r="A10" s="131"/>
      <c r="B10" s="5" t="s">
        <v>305</v>
      </c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9">
        <f t="shared" si="0"/>
        <v>0</v>
      </c>
      <c r="P10" s="10"/>
      <c r="Q10" s="38"/>
      <c r="R10" s="17"/>
    </row>
    <row r="11" spans="1:27" ht="14.25" customHeight="1" x14ac:dyDescent="0.2">
      <c r="A11" s="127">
        <v>33</v>
      </c>
      <c r="B11" s="128" t="s">
        <v>18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0</v>
      </c>
      <c r="P11" s="7">
        <f>SUM(P12:P15)</f>
        <v>0</v>
      </c>
      <c r="Q11" s="31" t="e">
        <f>O11/P11*100</f>
        <v>#DIV/0!</v>
      </c>
      <c r="R11" s="17"/>
    </row>
    <row r="12" spans="1:27" ht="14.25" customHeight="1" x14ac:dyDescent="0.2">
      <c r="A12" s="132"/>
      <c r="B12" s="115" t="s">
        <v>112</v>
      </c>
      <c r="C12" s="370"/>
      <c r="D12" s="370"/>
      <c r="E12" s="370"/>
      <c r="F12" s="370"/>
      <c r="G12" s="370"/>
      <c r="H12" s="370"/>
      <c r="I12" s="370"/>
      <c r="J12" s="370"/>
      <c r="K12" s="370"/>
      <c r="L12" s="370"/>
      <c r="M12" s="370"/>
      <c r="N12" s="389"/>
      <c r="O12" s="9">
        <f t="shared" si="0"/>
        <v>0</v>
      </c>
      <c r="P12" s="9"/>
      <c r="Q12" s="38"/>
      <c r="R12" s="17"/>
    </row>
    <row r="13" spans="1:27" ht="14.25" customHeight="1" x14ac:dyDescent="0.2">
      <c r="A13" s="134"/>
      <c r="B13" s="6" t="s">
        <v>288</v>
      </c>
      <c r="C13" s="379"/>
      <c r="D13" s="379"/>
      <c r="E13" s="379"/>
      <c r="F13" s="379"/>
      <c r="G13" s="379"/>
      <c r="H13" s="379"/>
      <c r="I13" s="379"/>
      <c r="J13" s="379"/>
      <c r="K13" s="382"/>
      <c r="L13" s="379"/>
      <c r="M13" s="382"/>
      <c r="N13" s="382"/>
      <c r="O13" s="10">
        <f t="shared" si="0"/>
        <v>0</v>
      </c>
      <c r="P13" s="10"/>
      <c r="Q13" s="38"/>
      <c r="R13" s="17"/>
      <c r="S13" s="13"/>
    </row>
    <row r="14" spans="1:27" ht="14.25" customHeight="1" x14ac:dyDescent="0.2">
      <c r="A14" s="134"/>
      <c r="B14" s="6" t="s">
        <v>270</v>
      </c>
      <c r="C14" s="379"/>
      <c r="D14" s="379"/>
      <c r="E14" s="379"/>
      <c r="F14" s="379"/>
      <c r="G14" s="379"/>
      <c r="H14" s="379"/>
      <c r="I14" s="379"/>
      <c r="J14" s="379"/>
      <c r="K14" s="382"/>
      <c r="L14" s="379"/>
      <c r="M14" s="382"/>
      <c r="N14" s="382"/>
      <c r="O14" s="10">
        <f t="shared" si="0"/>
        <v>0</v>
      </c>
      <c r="P14" s="10"/>
      <c r="Q14" s="38"/>
      <c r="R14" s="17"/>
      <c r="S14" s="13"/>
    </row>
    <row r="15" spans="1:27" ht="14.25" customHeight="1" x14ac:dyDescent="0.2">
      <c r="A15" s="206"/>
      <c r="B15" s="5" t="s">
        <v>155</v>
      </c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76"/>
      <c r="N15" s="376"/>
      <c r="O15" s="40">
        <f t="shared" si="0"/>
        <v>0</v>
      </c>
      <c r="P15" s="40"/>
      <c r="Q15" s="49"/>
      <c r="R15" s="17"/>
    </row>
    <row r="16" spans="1:27" ht="14.25" customHeight="1" x14ac:dyDescent="0.2">
      <c r="A16" s="136">
        <v>34</v>
      </c>
      <c r="B16" s="128" t="s">
        <v>211</v>
      </c>
      <c r="C16" s="378">
        <f>C17+C18</f>
        <v>10103.49</v>
      </c>
      <c r="D16" s="378">
        <f t="shared" ref="D16:N16" si="3">D17+D18</f>
        <v>10423.08</v>
      </c>
      <c r="E16" s="378">
        <f t="shared" si="3"/>
        <v>0</v>
      </c>
      <c r="F16" s="378">
        <f t="shared" si="3"/>
        <v>0</v>
      </c>
      <c r="G16" s="378">
        <f t="shared" si="3"/>
        <v>0</v>
      </c>
      <c r="H16" s="378">
        <f t="shared" si="3"/>
        <v>0</v>
      </c>
      <c r="I16" s="378">
        <f t="shared" si="3"/>
        <v>0</v>
      </c>
      <c r="J16" s="378">
        <f t="shared" si="3"/>
        <v>0</v>
      </c>
      <c r="K16" s="378">
        <f t="shared" si="3"/>
        <v>0</v>
      </c>
      <c r="L16" s="378">
        <f t="shared" si="3"/>
        <v>0</v>
      </c>
      <c r="M16" s="378">
        <f t="shared" si="3"/>
        <v>0</v>
      </c>
      <c r="N16" s="378">
        <f t="shared" si="3"/>
        <v>0</v>
      </c>
      <c r="O16" s="371">
        <f>O17+O18</f>
        <v>20526.57</v>
      </c>
      <c r="P16" s="371">
        <f>P17+P18</f>
        <v>0</v>
      </c>
      <c r="Q16" s="49" t="e">
        <f>O16/P16*100</f>
        <v>#DIV/0!</v>
      </c>
      <c r="R16" s="17"/>
    </row>
    <row r="17" spans="1:19" ht="12.75" customHeight="1" x14ac:dyDescent="0.2">
      <c r="A17" s="697"/>
      <c r="B17" s="6" t="s">
        <v>289</v>
      </c>
      <c r="C17" s="379"/>
      <c r="D17" s="379"/>
      <c r="E17" s="379"/>
      <c r="F17" s="382"/>
      <c r="G17" s="379"/>
      <c r="H17" s="379"/>
      <c r="I17" s="379"/>
      <c r="J17" s="379"/>
      <c r="K17" s="379"/>
      <c r="L17" s="379"/>
      <c r="M17" s="382"/>
      <c r="N17" s="402"/>
      <c r="O17" s="10">
        <f t="shared" si="0"/>
        <v>0</v>
      </c>
      <c r="P17" s="25"/>
      <c r="Q17" s="38"/>
      <c r="R17" s="17"/>
    </row>
    <row r="18" spans="1:19" ht="12.75" customHeight="1" x14ac:dyDescent="0.2">
      <c r="A18" s="700"/>
      <c r="B18" s="322" t="s">
        <v>417</v>
      </c>
      <c r="C18" s="382">
        <v>10103.49</v>
      </c>
      <c r="D18" s="382">
        <v>10423.08</v>
      </c>
      <c r="E18" s="382"/>
      <c r="F18" s="382"/>
      <c r="G18" s="379"/>
      <c r="H18" s="379"/>
      <c r="I18" s="379"/>
      <c r="J18" s="382"/>
      <c r="K18" s="382"/>
      <c r="L18" s="379"/>
      <c r="M18" s="382"/>
      <c r="N18" s="382"/>
      <c r="O18" s="40">
        <f t="shared" si="0"/>
        <v>20526.57</v>
      </c>
      <c r="P18" s="25"/>
      <c r="Q18" s="38"/>
      <c r="R18" s="17"/>
    </row>
    <row r="19" spans="1:19" ht="14.25" customHeight="1" x14ac:dyDescent="0.2">
      <c r="A19" s="127">
        <v>36</v>
      </c>
      <c r="B19" s="128" t="s">
        <v>21</v>
      </c>
      <c r="C19" s="8">
        <f t="shared" ref="C19:O19" si="4">SUM(C20:C24)</f>
        <v>0</v>
      </c>
      <c r="D19" s="8">
        <f t="shared" si="4"/>
        <v>0</v>
      </c>
      <c r="E19" s="8">
        <f t="shared" si="4"/>
        <v>0</v>
      </c>
      <c r="F19" s="8">
        <f t="shared" si="4"/>
        <v>0</v>
      </c>
      <c r="G19" s="8">
        <f t="shared" si="4"/>
        <v>0</v>
      </c>
      <c r="H19" s="8">
        <f t="shared" si="4"/>
        <v>0</v>
      </c>
      <c r="I19" s="8">
        <f t="shared" si="4"/>
        <v>0</v>
      </c>
      <c r="J19" s="8">
        <f t="shared" si="4"/>
        <v>0</v>
      </c>
      <c r="K19" s="8">
        <f t="shared" si="4"/>
        <v>0</v>
      </c>
      <c r="L19" s="8">
        <f t="shared" si="4"/>
        <v>0</v>
      </c>
      <c r="M19" s="8">
        <f t="shared" si="4"/>
        <v>0</v>
      </c>
      <c r="N19" s="8">
        <f t="shared" si="4"/>
        <v>0</v>
      </c>
      <c r="O19" s="39">
        <f t="shared" si="4"/>
        <v>0</v>
      </c>
      <c r="P19" s="8">
        <f>SUM(P20:P24)</f>
        <v>0</v>
      </c>
      <c r="Q19" s="49"/>
      <c r="R19" s="17"/>
    </row>
    <row r="20" spans="1:19" ht="12.75" customHeight="1" x14ac:dyDescent="0.2">
      <c r="A20" s="134"/>
      <c r="B20" s="216" t="s">
        <v>151</v>
      </c>
      <c r="C20" s="377"/>
      <c r="D20" s="372"/>
      <c r="E20" s="372"/>
      <c r="F20" s="372"/>
      <c r="G20" s="377"/>
      <c r="H20" s="377"/>
      <c r="I20" s="377"/>
      <c r="J20" s="377"/>
      <c r="K20" s="386"/>
      <c r="L20" s="417"/>
      <c r="M20" s="386"/>
      <c r="N20" s="372"/>
      <c r="O20" s="32">
        <f t="shared" si="0"/>
        <v>0</v>
      </c>
      <c r="P20" s="10"/>
      <c r="Q20" s="38"/>
      <c r="R20" s="17"/>
      <c r="S20" s="13"/>
    </row>
    <row r="21" spans="1:19" ht="12.4" customHeight="1" x14ac:dyDescent="0.2">
      <c r="A21" s="134"/>
      <c r="B21" s="6" t="s">
        <v>34</v>
      </c>
      <c r="C21" s="377"/>
      <c r="D21" s="377"/>
      <c r="E21" s="377"/>
      <c r="F21" s="377"/>
      <c r="G21" s="377"/>
      <c r="H21" s="377"/>
      <c r="I21" s="377"/>
      <c r="J21" s="377"/>
      <c r="K21" s="386"/>
      <c r="L21" s="377"/>
      <c r="M21" s="377"/>
      <c r="N21" s="377"/>
      <c r="O21" s="37">
        <f t="shared" si="0"/>
        <v>0</v>
      </c>
      <c r="P21" s="10"/>
      <c r="Q21" s="38"/>
      <c r="R21" s="17"/>
    </row>
    <row r="22" spans="1:19" ht="12.4" customHeight="1" x14ac:dyDescent="0.2">
      <c r="A22" s="134"/>
      <c r="B22" s="6" t="s">
        <v>26</v>
      </c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">
        <f>SUM(C22:N22)</f>
        <v>0</v>
      </c>
      <c r="P22" s="10"/>
      <c r="Q22" s="38"/>
      <c r="R22" s="17"/>
    </row>
    <row r="23" spans="1:19" ht="12.4" customHeight="1" x14ac:dyDescent="0.2">
      <c r="A23" s="134"/>
      <c r="B23" s="6" t="s">
        <v>123</v>
      </c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">
        <f t="shared" si="0"/>
        <v>0</v>
      </c>
      <c r="P23" s="10"/>
      <c r="Q23" s="38"/>
      <c r="R23" s="17"/>
    </row>
    <row r="24" spans="1:19" ht="12.4" customHeight="1" x14ac:dyDescent="0.2">
      <c r="A24" s="134"/>
      <c r="B24" s="6" t="s">
        <v>19</v>
      </c>
      <c r="C24" s="378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">
        <f t="shared" si="0"/>
        <v>0</v>
      </c>
      <c r="P24" s="10"/>
      <c r="Q24" s="48"/>
      <c r="R24" s="17"/>
    </row>
    <row r="25" spans="1:19" ht="14.25" customHeight="1" x14ac:dyDescent="0.2">
      <c r="A25" s="127">
        <v>39</v>
      </c>
      <c r="B25" s="128" t="s">
        <v>11</v>
      </c>
      <c r="C25" s="8">
        <f>SUM(C26:C54)</f>
        <v>0</v>
      </c>
      <c r="D25" s="8">
        <f t="shared" ref="D25:O25" si="5">SUM(D26:D54)</f>
        <v>203995</v>
      </c>
      <c r="E25" s="8">
        <f t="shared" si="5"/>
        <v>0</v>
      </c>
      <c r="F25" s="8">
        <f t="shared" si="5"/>
        <v>0</v>
      </c>
      <c r="G25" s="8">
        <f t="shared" si="5"/>
        <v>0</v>
      </c>
      <c r="H25" s="8">
        <f t="shared" si="5"/>
        <v>0</v>
      </c>
      <c r="I25" s="8">
        <f t="shared" si="5"/>
        <v>0</v>
      </c>
      <c r="J25" s="8">
        <f t="shared" si="5"/>
        <v>0</v>
      </c>
      <c r="K25" s="8">
        <f t="shared" si="5"/>
        <v>0</v>
      </c>
      <c r="L25" s="8">
        <f t="shared" si="5"/>
        <v>0</v>
      </c>
      <c r="M25" s="8">
        <f t="shared" si="5"/>
        <v>0</v>
      </c>
      <c r="N25" s="8">
        <f t="shared" si="5"/>
        <v>0</v>
      </c>
      <c r="O25" s="8">
        <f t="shared" si="5"/>
        <v>203995</v>
      </c>
      <c r="P25" s="8">
        <f>SUM(P26:P54)</f>
        <v>0</v>
      </c>
      <c r="Q25" s="49" t="e">
        <f>O25/P25*100</f>
        <v>#DIV/0!</v>
      </c>
      <c r="R25" s="17"/>
    </row>
    <row r="26" spans="1:19" ht="12.4" customHeight="1" x14ac:dyDescent="0.2">
      <c r="A26" s="134"/>
      <c r="B26" s="6" t="s">
        <v>241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">
        <f t="shared" si="0"/>
        <v>0</v>
      </c>
      <c r="P26" s="10"/>
      <c r="Q26" s="38"/>
      <c r="R26" s="17"/>
    </row>
    <row r="27" spans="1:19" ht="12.4" customHeight="1" x14ac:dyDescent="0.2">
      <c r="A27" s="272"/>
      <c r="B27" s="6" t="s">
        <v>310</v>
      </c>
      <c r="C27" s="379"/>
      <c r="D27" s="379">
        <v>203995</v>
      </c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">
        <f t="shared" si="0"/>
        <v>203995</v>
      </c>
      <c r="P27" s="10"/>
      <c r="Q27" s="38"/>
      <c r="R27" s="17"/>
    </row>
    <row r="28" spans="1:19" ht="12.4" customHeight="1" x14ac:dyDescent="0.2">
      <c r="A28" s="134"/>
      <c r="B28" s="6" t="s">
        <v>126</v>
      </c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">
        <f t="shared" si="0"/>
        <v>0</v>
      </c>
      <c r="P28" s="10"/>
      <c r="Q28" s="38"/>
      <c r="R28" s="17"/>
    </row>
    <row r="29" spans="1:19" ht="12.4" customHeight="1" x14ac:dyDescent="0.2">
      <c r="A29" s="134"/>
      <c r="B29" s="105" t="s">
        <v>225</v>
      </c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">
        <f t="shared" si="0"/>
        <v>0</v>
      </c>
      <c r="P29" s="10"/>
      <c r="Q29" s="38"/>
      <c r="R29" s="17"/>
    </row>
    <row r="30" spans="1:19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">
        <f t="shared" si="0"/>
        <v>0</v>
      </c>
      <c r="P30" s="10"/>
      <c r="Q30" s="38"/>
      <c r="R30" s="17"/>
      <c r="S30" s="13"/>
    </row>
    <row r="31" spans="1:19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">
        <f t="shared" si="0"/>
        <v>0</v>
      </c>
      <c r="P31" s="10"/>
      <c r="Q31" s="38"/>
      <c r="R31" s="17"/>
      <c r="S31" s="13"/>
    </row>
    <row r="32" spans="1:19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">
        <f t="shared" si="0"/>
        <v>0</v>
      </c>
      <c r="P32" s="10"/>
      <c r="Q32" s="38"/>
      <c r="R32" s="17"/>
    </row>
    <row r="33" spans="1:18" ht="12.4" customHeight="1" x14ac:dyDescent="0.2">
      <c r="A33" s="134"/>
      <c r="B33" s="105" t="s">
        <v>230</v>
      </c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">
        <f t="shared" si="0"/>
        <v>0</v>
      </c>
      <c r="P33" s="10"/>
      <c r="Q33" s="38"/>
      <c r="R33" s="17"/>
    </row>
    <row r="34" spans="1:18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">
        <f t="shared" si="0"/>
        <v>0</v>
      </c>
      <c r="P34" s="10"/>
      <c r="Q34" s="38"/>
      <c r="R34" s="17"/>
    </row>
    <row r="35" spans="1:18" ht="12.4" customHeight="1" x14ac:dyDescent="0.2">
      <c r="A35" s="134"/>
      <c r="B35" s="105" t="s">
        <v>120</v>
      </c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">
        <f t="shared" si="0"/>
        <v>0</v>
      </c>
      <c r="P35" s="10"/>
      <c r="Q35" s="38"/>
      <c r="R35" s="17"/>
    </row>
    <row r="36" spans="1:18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">
        <f t="shared" si="0"/>
        <v>0</v>
      </c>
      <c r="P36" s="10"/>
      <c r="Q36" s="38"/>
      <c r="R36" s="17"/>
    </row>
    <row r="37" spans="1:18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">
        <f t="shared" si="0"/>
        <v>0</v>
      </c>
      <c r="P37" s="10"/>
      <c r="Q37" s="38"/>
      <c r="R37" s="17"/>
    </row>
    <row r="38" spans="1:18" ht="12.4" customHeight="1" x14ac:dyDescent="0.2">
      <c r="A38" s="134"/>
      <c r="B38" s="6" t="s">
        <v>46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">
        <f t="shared" si="0"/>
        <v>0</v>
      </c>
      <c r="P38" s="10"/>
      <c r="Q38" s="38"/>
      <c r="R38" s="17"/>
    </row>
    <row r="39" spans="1:18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">
        <f t="shared" si="0"/>
        <v>0</v>
      </c>
      <c r="P39" s="10"/>
      <c r="Q39" s="38"/>
      <c r="R39" s="17"/>
    </row>
    <row r="40" spans="1:18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">
        <f t="shared" si="0"/>
        <v>0</v>
      </c>
      <c r="P40" s="10"/>
      <c r="Q40" s="38"/>
      <c r="R40" s="17"/>
    </row>
    <row r="41" spans="1:18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82"/>
      <c r="M41" s="379"/>
      <c r="N41" s="379"/>
      <c r="O41" s="37">
        <f t="shared" si="0"/>
        <v>0</v>
      </c>
      <c r="P41" s="10"/>
      <c r="Q41" s="38"/>
      <c r="R41" s="17"/>
    </row>
    <row r="42" spans="1:18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37">
        <f t="shared" si="0"/>
        <v>0</v>
      </c>
      <c r="P42" s="10"/>
      <c r="Q42" s="38"/>
      <c r="R42" s="17"/>
    </row>
    <row r="43" spans="1:18" ht="12.4" customHeight="1" x14ac:dyDescent="0.2">
      <c r="A43" s="134"/>
      <c r="B43" s="6" t="s">
        <v>142</v>
      </c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37">
        <f t="shared" si="0"/>
        <v>0</v>
      </c>
      <c r="P43" s="10"/>
      <c r="Q43" s="38"/>
      <c r="R43" s="17"/>
    </row>
    <row r="44" spans="1:18" ht="12.4" customHeight="1" x14ac:dyDescent="0.2">
      <c r="A44" s="134"/>
      <c r="B44" s="6" t="s">
        <v>161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">
        <f>SUM(C44:N44)</f>
        <v>0</v>
      </c>
      <c r="P44" s="10"/>
      <c r="Q44" s="257"/>
      <c r="R44" s="17"/>
    </row>
    <row r="45" spans="1:18" ht="12.4" customHeight="1" x14ac:dyDescent="0.2">
      <c r="A45" s="208"/>
      <c r="B45" s="6" t="s">
        <v>258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37">
        <f t="shared" si="0"/>
        <v>0</v>
      </c>
      <c r="P45" s="10"/>
      <c r="Q45" s="38"/>
      <c r="R45" s="17"/>
    </row>
    <row r="46" spans="1:18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0"/>
        <v>0</v>
      </c>
      <c r="P46" s="10"/>
      <c r="Q46" s="38"/>
      <c r="R46" s="17"/>
    </row>
    <row r="47" spans="1:18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">
        <f t="shared" si="0"/>
        <v>0</v>
      </c>
      <c r="P47" s="10"/>
      <c r="Q47" s="38"/>
      <c r="R47" s="17"/>
    </row>
    <row r="48" spans="1:18" ht="12.4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">
        <f t="shared" si="0"/>
        <v>0</v>
      </c>
      <c r="P48" s="10"/>
      <c r="Q48" s="38"/>
      <c r="R48" s="17"/>
    </row>
    <row r="49" spans="1:18" ht="12.4" customHeight="1" x14ac:dyDescent="0.2">
      <c r="A49" s="134"/>
      <c r="B49" s="6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">
        <f t="shared" si="0"/>
        <v>0</v>
      </c>
      <c r="P49" s="10"/>
      <c r="Q49" s="38"/>
      <c r="R49" s="17"/>
    </row>
    <row r="50" spans="1:18" ht="12.4" customHeight="1" x14ac:dyDescent="0.2">
      <c r="A50" s="134"/>
      <c r="B50" s="6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">
        <f t="shared" si="0"/>
        <v>0</v>
      </c>
      <c r="P50" s="10"/>
      <c r="Q50" s="38"/>
      <c r="R50" s="17"/>
    </row>
    <row r="51" spans="1:18" ht="12.4" customHeight="1" x14ac:dyDescent="0.2">
      <c r="A51" s="134"/>
      <c r="B51" s="6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37">
        <f t="shared" si="0"/>
        <v>0</v>
      </c>
      <c r="P51" s="10"/>
      <c r="Q51" s="38"/>
      <c r="R51" s="17"/>
    </row>
    <row r="52" spans="1:18" ht="12.4" customHeight="1" x14ac:dyDescent="0.2">
      <c r="A52" s="134"/>
      <c r="B52" s="6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">
        <f t="shared" si="0"/>
        <v>0</v>
      </c>
      <c r="P52" s="10"/>
      <c r="Q52" s="38"/>
      <c r="R52" s="17"/>
    </row>
    <row r="53" spans="1:18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">
        <f t="shared" si="0"/>
        <v>0</v>
      </c>
      <c r="P53" s="10"/>
      <c r="Q53" s="38"/>
      <c r="R53" s="17"/>
    </row>
    <row r="54" spans="1:18" ht="12.4" customHeight="1" x14ac:dyDescent="0.2">
      <c r="A54" s="134"/>
      <c r="B54" s="6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37">
        <f t="shared" si="0"/>
        <v>0</v>
      </c>
      <c r="P54" s="10"/>
      <c r="Q54" s="38"/>
      <c r="R54" s="17"/>
    </row>
    <row r="55" spans="1:18" ht="12.75" customHeight="1" x14ac:dyDescent="0.2">
      <c r="A55" s="576">
        <v>40</v>
      </c>
      <c r="B55" s="128" t="s">
        <v>263</v>
      </c>
      <c r="C55" s="8">
        <f>C56+C58</f>
        <v>0</v>
      </c>
      <c r="D55" s="8">
        <f t="shared" ref="D55:N55" si="6">D56+D58</f>
        <v>0</v>
      </c>
      <c r="E55" s="8">
        <f t="shared" si="6"/>
        <v>0</v>
      </c>
      <c r="F55" s="8">
        <f t="shared" si="6"/>
        <v>0</v>
      </c>
      <c r="G55" s="8">
        <f t="shared" si="6"/>
        <v>0</v>
      </c>
      <c r="H55" s="8">
        <f t="shared" si="6"/>
        <v>0</v>
      </c>
      <c r="I55" s="8">
        <f t="shared" si="6"/>
        <v>0</v>
      </c>
      <c r="J55" s="8">
        <f t="shared" si="6"/>
        <v>0</v>
      </c>
      <c r="K55" s="8">
        <f t="shared" si="6"/>
        <v>0</v>
      </c>
      <c r="L55" s="8">
        <f t="shared" si="6"/>
        <v>0</v>
      </c>
      <c r="M55" s="8">
        <f t="shared" si="6"/>
        <v>0</v>
      </c>
      <c r="N55" s="8">
        <f t="shared" si="6"/>
        <v>0</v>
      </c>
      <c r="O55" s="8">
        <f>SUM(O56+O58)</f>
        <v>0</v>
      </c>
      <c r="P55" s="30">
        <f>SUM(P56:P58)</f>
        <v>0</v>
      </c>
      <c r="Q55" s="42"/>
      <c r="R55" s="17"/>
    </row>
    <row r="56" spans="1:18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</row>
    <row r="57" spans="1:18" ht="12.4" customHeight="1" x14ac:dyDescent="0.2">
      <c r="A57" s="134"/>
      <c r="B57" s="6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</row>
    <row r="58" spans="1:18" ht="12.4" customHeight="1" x14ac:dyDescent="0.2">
      <c r="A58" s="133"/>
      <c r="B58" s="5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</row>
    <row r="59" spans="1:18" ht="14.25" customHeight="1" x14ac:dyDescent="0.2">
      <c r="A59" s="206">
        <v>47</v>
      </c>
      <c r="B59" s="145" t="s">
        <v>39</v>
      </c>
      <c r="C59" s="177">
        <f>SUM(C60:C61)</f>
        <v>0</v>
      </c>
      <c r="D59" s="177">
        <f t="shared" ref="D59:O59" si="7">SUM(D60:D61)</f>
        <v>0</v>
      </c>
      <c r="E59" s="177">
        <f t="shared" si="7"/>
        <v>0</v>
      </c>
      <c r="F59" s="177">
        <f t="shared" si="7"/>
        <v>0</v>
      </c>
      <c r="G59" s="177">
        <f t="shared" si="7"/>
        <v>0</v>
      </c>
      <c r="H59" s="177">
        <f t="shared" si="7"/>
        <v>0</v>
      </c>
      <c r="I59" s="177">
        <f t="shared" si="7"/>
        <v>0</v>
      </c>
      <c r="J59" s="177">
        <f t="shared" si="7"/>
        <v>0</v>
      </c>
      <c r="K59" s="177">
        <f t="shared" si="7"/>
        <v>0</v>
      </c>
      <c r="L59" s="177">
        <f t="shared" si="7"/>
        <v>0</v>
      </c>
      <c r="M59" s="177">
        <f t="shared" si="7"/>
        <v>0</v>
      </c>
      <c r="N59" s="177">
        <f t="shared" si="7"/>
        <v>0</v>
      </c>
      <c r="O59" s="255">
        <f t="shared" si="7"/>
        <v>0</v>
      </c>
      <c r="P59" s="40">
        <f>SUM(P60:P61)</f>
        <v>0</v>
      </c>
      <c r="Q59" s="48"/>
      <c r="R59" s="17"/>
    </row>
    <row r="60" spans="1:18" ht="14.25" customHeight="1" x14ac:dyDescent="0.2">
      <c r="A60" s="135"/>
      <c r="B60" s="6" t="s">
        <v>218</v>
      </c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2"/>
      <c r="N60" s="382"/>
      <c r="O60" s="37">
        <f t="shared" si="0"/>
        <v>0</v>
      </c>
      <c r="P60" s="10"/>
      <c r="Q60" s="38"/>
      <c r="R60" s="17"/>
    </row>
    <row r="61" spans="1:18" ht="14.25" customHeight="1" x14ac:dyDescent="0.2">
      <c r="A61" s="47"/>
      <c r="B61" s="5" t="s">
        <v>237</v>
      </c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2"/>
      <c r="N61" s="382"/>
      <c r="O61" s="37">
        <f t="shared" si="0"/>
        <v>0</v>
      </c>
      <c r="P61" s="40"/>
      <c r="Q61" s="49"/>
      <c r="R61" s="17"/>
    </row>
    <row r="62" spans="1:18" ht="14.25" customHeight="1" x14ac:dyDescent="0.2">
      <c r="A62" s="127">
        <v>49</v>
      </c>
      <c r="B62" s="128" t="s">
        <v>432</v>
      </c>
      <c r="C62" s="374"/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>SUM(C62:N62)</f>
        <v>0</v>
      </c>
      <c r="P62" s="5"/>
      <c r="Q62" s="49"/>
      <c r="R62" s="17"/>
    </row>
    <row r="63" spans="1:18" ht="14.25" customHeight="1" x14ac:dyDescent="0.2">
      <c r="A63" s="136">
        <v>92</v>
      </c>
      <c r="B63" s="128" t="s">
        <v>446</v>
      </c>
      <c r="C63" s="374">
        <v>210.68</v>
      </c>
      <c r="D63" s="374"/>
      <c r="E63" s="385"/>
      <c r="F63" s="385"/>
      <c r="G63" s="374"/>
      <c r="H63" s="374"/>
      <c r="I63" s="374"/>
      <c r="J63" s="385"/>
      <c r="K63" s="385"/>
      <c r="L63" s="385"/>
      <c r="M63" s="385"/>
      <c r="N63" s="385"/>
      <c r="O63" s="8">
        <f t="shared" si="0"/>
        <v>210.68</v>
      </c>
      <c r="P63" s="8"/>
      <c r="Q63" s="31" t="e">
        <f>O63/P63*100</f>
        <v>#DIV/0!</v>
      </c>
      <c r="R63" s="17"/>
    </row>
    <row r="64" spans="1:18" ht="14.25" customHeight="1" x14ac:dyDescent="0.2">
      <c r="A64" s="127">
        <v>93</v>
      </c>
      <c r="B64" s="128" t="s">
        <v>184</v>
      </c>
      <c r="C64" s="374"/>
      <c r="D64" s="385"/>
      <c r="E64" s="385"/>
      <c r="F64" s="385"/>
      <c r="G64" s="385"/>
      <c r="H64" s="385"/>
      <c r="I64" s="385"/>
      <c r="J64" s="385"/>
      <c r="K64" s="385"/>
      <c r="L64" s="385"/>
      <c r="M64" s="385"/>
      <c r="N64" s="385"/>
      <c r="O64" s="8">
        <f t="shared" si="0"/>
        <v>0</v>
      </c>
      <c r="P64" s="8"/>
      <c r="Q64" s="42"/>
      <c r="R64" s="17"/>
    </row>
    <row r="65" spans="1:18" ht="14.25" customHeight="1" thickBot="1" x14ac:dyDescent="0.25">
      <c r="A65" s="496">
        <v>20</v>
      </c>
      <c r="B65" s="137" t="s">
        <v>236</v>
      </c>
      <c r="C65" s="433"/>
      <c r="D65" s="388"/>
      <c r="E65" s="388"/>
      <c r="F65" s="388"/>
      <c r="G65" s="388"/>
      <c r="H65" s="388"/>
      <c r="I65" s="388"/>
      <c r="J65" s="388"/>
      <c r="K65" s="388"/>
      <c r="L65" s="388"/>
      <c r="M65" s="388"/>
      <c r="N65" s="388"/>
      <c r="O65" s="124">
        <f t="shared" si="0"/>
        <v>0</v>
      </c>
      <c r="P65" s="124"/>
      <c r="Q65" s="503" t="e">
        <f>O65/P65*100</f>
        <v>#DIV/0!</v>
      </c>
      <c r="R65" s="17"/>
    </row>
    <row r="66" spans="1:18" ht="17.25" customHeight="1" thickBot="1" x14ac:dyDescent="0.25">
      <c r="A66" s="879" t="s">
        <v>162</v>
      </c>
      <c r="B66" s="880"/>
      <c r="C66" s="309">
        <f>C4+C5+C6+C11+C16+C19+C25+C55+C59+C62+C63+C64+C65</f>
        <v>10314.17</v>
      </c>
      <c r="D66" s="309">
        <f t="shared" ref="D66:N66" si="8">D4+D5+D6+D11+D16+D19+D25+D55+D59+D62+D63+D64+D65</f>
        <v>214418.08</v>
      </c>
      <c r="E66" s="309">
        <f t="shared" si="8"/>
        <v>0</v>
      </c>
      <c r="F66" s="309">
        <f t="shared" si="8"/>
        <v>0</v>
      </c>
      <c r="G66" s="309">
        <f t="shared" si="8"/>
        <v>0</v>
      </c>
      <c r="H66" s="309">
        <f t="shared" si="8"/>
        <v>0</v>
      </c>
      <c r="I66" s="309">
        <f t="shared" si="8"/>
        <v>0</v>
      </c>
      <c r="J66" s="309">
        <f t="shared" si="8"/>
        <v>0</v>
      </c>
      <c r="K66" s="309">
        <f t="shared" si="8"/>
        <v>0</v>
      </c>
      <c r="L66" s="309">
        <f t="shared" si="8"/>
        <v>0</v>
      </c>
      <c r="M66" s="309">
        <f t="shared" si="8"/>
        <v>0</v>
      </c>
      <c r="N66" s="309">
        <f t="shared" si="8"/>
        <v>0</v>
      </c>
      <c r="O66" s="309">
        <f>O4+O5+O6+O11+O16+O19+O25+O55+O59+O62+O63+O64+O65</f>
        <v>224732.25</v>
      </c>
      <c r="P66" s="309">
        <f>P4+P5+P6+P11+P16+P19+P25+P55+P59+P62+P63+P64+P65</f>
        <v>0</v>
      </c>
      <c r="Q66" s="511" t="e">
        <f>O66/P66*100</f>
        <v>#DIV/0!</v>
      </c>
      <c r="R66" s="17"/>
    </row>
    <row r="67" spans="1:18" ht="17.25" hidden="1" customHeight="1" thickBot="1" x14ac:dyDescent="0.25">
      <c r="A67" s="138">
        <v>51</v>
      </c>
      <c r="B67" s="146" t="s">
        <v>152</v>
      </c>
      <c r="C67" s="316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2">
        <f t="shared" si="0"/>
        <v>0</v>
      </c>
      <c r="P67" s="12"/>
      <c r="Q67" s="36"/>
      <c r="R67" s="17"/>
    </row>
    <row r="68" spans="1:18" ht="15" customHeight="1" thickBot="1" x14ac:dyDescent="0.25">
      <c r="A68" s="195">
        <v>52</v>
      </c>
      <c r="B68" s="139" t="s">
        <v>164</v>
      </c>
      <c r="C68" s="391"/>
      <c r="D68" s="387"/>
      <c r="E68" s="387"/>
      <c r="F68" s="387"/>
      <c r="G68" s="387"/>
      <c r="H68" s="387"/>
      <c r="I68" s="387"/>
      <c r="J68" s="387"/>
      <c r="K68" s="387"/>
      <c r="L68" s="387"/>
      <c r="M68" s="387"/>
      <c r="N68" s="387"/>
      <c r="O68" s="12">
        <f t="shared" si="0"/>
        <v>0</v>
      </c>
      <c r="P68" s="12"/>
      <c r="Q68" s="196"/>
      <c r="R68" s="17"/>
    </row>
    <row r="69" spans="1:18" ht="17.25" customHeight="1" thickBot="1" x14ac:dyDescent="0.25">
      <c r="A69" s="877" t="s">
        <v>163</v>
      </c>
      <c r="B69" s="878"/>
      <c r="C69" s="310">
        <f>SUM(C66:C68)</f>
        <v>10314.17</v>
      </c>
      <c r="D69" s="310">
        <f t="shared" ref="D69:N69" si="9">SUM(D66:D68)</f>
        <v>214418.08</v>
      </c>
      <c r="E69" s="310">
        <f t="shared" si="9"/>
        <v>0</v>
      </c>
      <c r="F69" s="310">
        <f t="shared" si="9"/>
        <v>0</v>
      </c>
      <c r="G69" s="310">
        <f t="shared" si="9"/>
        <v>0</v>
      </c>
      <c r="H69" s="310">
        <f t="shared" si="9"/>
        <v>0</v>
      </c>
      <c r="I69" s="310">
        <f t="shared" si="9"/>
        <v>0</v>
      </c>
      <c r="J69" s="310">
        <f t="shared" si="9"/>
        <v>0</v>
      </c>
      <c r="K69" s="310">
        <f t="shared" si="9"/>
        <v>0</v>
      </c>
      <c r="L69" s="310">
        <f t="shared" si="9"/>
        <v>0</v>
      </c>
      <c r="M69" s="310">
        <f t="shared" si="9"/>
        <v>0</v>
      </c>
      <c r="N69" s="310">
        <f t="shared" si="9"/>
        <v>0</v>
      </c>
      <c r="O69" s="311">
        <f>SUM(O66:O68)</f>
        <v>224732.25</v>
      </c>
      <c r="P69" s="313">
        <f>SUM(P66:P68)</f>
        <v>0</v>
      </c>
      <c r="Q69" s="312" t="e">
        <f>O69/P69*100</f>
        <v>#DIV/0!</v>
      </c>
      <c r="R69" s="17"/>
    </row>
    <row r="70" spans="1:18" ht="14.65" customHeight="1" x14ac:dyDescent="0.2">
      <c r="A70" s="426"/>
      <c r="B70" s="306"/>
      <c r="C70" s="399"/>
      <c r="D70" s="399"/>
      <c r="E70" s="396"/>
      <c r="F70" s="396"/>
      <c r="G70" s="396"/>
      <c r="H70" s="405"/>
      <c r="I70" s="398"/>
      <c r="J70" s="398"/>
      <c r="K70" s="398"/>
      <c r="L70" s="398"/>
      <c r="M70" s="398"/>
      <c r="N70" s="28"/>
      <c r="O70" s="17"/>
      <c r="P70" s="17"/>
      <c r="Q70" s="38"/>
      <c r="R70" s="17"/>
    </row>
    <row r="71" spans="1:18" ht="14.25" customHeight="1" x14ac:dyDescent="0.2">
      <c r="A71" s="684" t="s">
        <v>286</v>
      </c>
      <c r="B71" s="883" t="s">
        <v>443</v>
      </c>
      <c r="C71" s="883"/>
      <c r="D71" s="883"/>
      <c r="E71" s="883"/>
      <c r="F71" s="883"/>
      <c r="G71" s="883"/>
      <c r="H71" s="396"/>
      <c r="I71" s="398"/>
      <c r="J71" s="398"/>
      <c r="K71" s="398"/>
      <c r="L71" s="398"/>
      <c r="M71" s="405"/>
      <c r="N71" s="17"/>
      <c r="O71" s="28"/>
      <c r="P71" s="274"/>
      <c r="Q71" s="38"/>
      <c r="R71" s="17"/>
    </row>
    <row r="72" spans="1:18" ht="14.25" customHeight="1" x14ac:dyDescent="0.2">
      <c r="A72" s="875"/>
      <c r="B72" s="715"/>
      <c r="C72" s="399"/>
      <c r="D72" s="399"/>
      <c r="E72" s="396"/>
      <c r="F72" s="396"/>
      <c r="G72" s="396"/>
      <c r="H72" s="396"/>
      <c r="I72" s="398"/>
      <c r="J72" s="398"/>
      <c r="K72" s="398"/>
      <c r="L72" s="398"/>
      <c r="M72" s="405"/>
      <c r="N72" s="17"/>
      <c r="O72" s="28"/>
      <c r="P72" s="274"/>
      <c r="Q72" s="38"/>
      <c r="R72" s="17"/>
    </row>
    <row r="73" spans="1:18" ht="14.25" customHeight="1" x14ac:dyDescent="0.2">
      <c r="A73" s="875"/>
      <c r="B73" s="715"/>
      <c r="C73" s="399"/>
      <c r="D73" s="399"/>
      <c r="E73" s="396"/>
      <c r="F73" s="396"/>
      <c r="G73" s="396"/>
      <c r="H73" s="396"/>
      <c r="I73" s="398"/>
      <c r="J73" s="398"/>
      <c r="K73" s="398"/>
      <c r="L73" s="398"/>
      <c r="M73" s="405"/>
      <c r="N73" s="17"/>
      <c r="O73" s="28"/>
      <c r="P73" s="274"/>
      <c r="Q73" s="38"/>
      <c r="R73" s="17"/>
    </row>
    <row r="74" spans="1:18" ht="14.25" customHeight="1" x14ac:dyDescent="0.2">
      <c r="A74" s="875"/>
      <c r="B74" s="713"/>
      <c r="C74" s="399"/>
      <c r="D74" s="399"/>
      <c r="E74" s="396"/>
      <c r="F74" s="396"/>
      <c r="G74" s="396"/>
      <c r="H74" s="396"/>
      <c r="I74" s="398"/>
      <c r="J74" s="398"/>
      <c r="K74" s="398"/>
      <c r="L74" s="398"/>
      <c r="M74" s="405"/>
      <c r="N74" s="17"/>
      <c r="O74" s="28"/>
      <c r="P74" s="274"/>
      <c r="Q74" s="38"/>
      <c r="R74" s="17"/>
    </row>
    <row r="75" spans="1:18" ht="14.25" customHeight="1" x14ac:dyDescent="0.2">
      <c r="A75" s="875"/>
      <c r="B75" s="713"/>
      <c r="C75" s="399"/>
      <c r="D75" s="399"/>
      <c r="E75" s="396"/>
      <c r="F75" s="396"/>
      <c r="G75" s="396"/>
      <c r="H75" s="396"/>
      <c r="I75" s="398"/>
      <c r="J75" s="398"/>
      <c r="K75" s="398"/>
      <c r="L75" s="398"/>
      <c r="M75" s="405"/>
      <c r="N75" s="17"/>
      <c r="O75" s="28"/>
      <c r="P75" s="274"/>
      <c r="Q75" s="38"/>
      <c r="R75" s="17"/>
    </row>
    <row r="76" spans="1:18" ht="14.25" customHeight="1" x14ac:dyDescent="0.2">
      <c r="A76" s="875"/>
      <c r="B76" s="713"/>
      <c r="C76" s="399"/>
      <c r="D76" s="399"/>
      <c r="E76" s="396"/>
      <c r="F76" s="396"/>
      <c r="G76" s="396"/>
      <c r="H76" s="396"/>
      <c r="I76" s="398"/>
      <c r="J76" s="398"/>
      <c r="K76" s="398"/>
      <c r="L76" s="398"/>
      <c r="M76" s="405"/>
      <c r="N76" s="17"/>
      <c r="O76" s="28"/>
      <c r="P76" s="274"/>
      <c r="Q76" s="38"/>
      <c r="R76" s="17"/>
    </row>
    <row r="77" spans="1:18" ht="14.25" x14ac:dyDescent="0.2">
      <c r="A77" s="875"/>
      <c r="B77" s="713"/>
      <c r="C77" s="399"/>
      <c r="D77" s="399"/>
      <c r="E77" s="396"/>
      <c r="F77" s="396"/>
      <c r="G77" s="396"/>
      <c r="H77" s="396"/>
      <c r="I77" s="396"/>
      <c r="J77" s="396"/>
      <c r="K77" s="396"/>
      <c r="L77" s="396"/>
      <c r="M77" s="396"/>
      <c r="N77" s="54"/>
      <c r="O77" s="17"/>
      <c r="P77" s="274"/>
      <c r="Q77" s="38"/>
      <c r="R77" s="17"/>
    </row>
    <row r="78" spans="1:18" ht="12.75" customHeight="1" x14ac:dyDescent="0.2">
      <c r="A78" s="875"/>
      <c r="B78" s="713"/>
      <c r="C78" s="396"/>
      <c r="D78" s="396"/>
      <c r="E78" s="396"/>
      <c r="F78" s="396"/>
      <c r="G78" s="396"/>
      <c r="H78" s="398"/>
      <c r="I78" s="395"/>
      <c r="J78" s="398"/>
      <c r="K78" s="398"/>
      <c r="L78" s="395"/>
      <c r="M78" s="395"/>
      <c r="N78" s="17"/>
      <c r="O78" s="17"/>
      <c r="P78" s="17"/>
      <c r="Q78" s="17"/>
      <c r="R78" s="17"/>
    </row>
    <row r="79" spans="1:18" ht="12.75" customHeight="1" x14ac:dyDescent="0.2">
      <c r="A79" s="875"/>
      <c r="B79" s="713"/>
      <c r="C79" s="396"/>
      <c r="D79" s="396"/>
      <c r="E79" s="396"/>
      <c r="F79" s="396"/>
      <c r="G79" s="396"/>
      <c r="H79" s="395"/>
      <c r="I79" s="395"/>
      <c r="J79" s="395"/>
      <c r="K79" s="395"/>
      <c r="L79" s="395"/>
      <c r="M79" s="395"/>
      <c r="N79" s="17"/>
      <c r="O79" s="17"/>
      <c r="P79" s="17"/>
      <c r="Q79" s="17"/>
      <c r="R79" s="17"/>
    </row>
    <row r="80" spans="1:18" ht="12" x14ac:dyDescent="0.2">
      <c r="A80" s="875"/>
      <c r="B80" s="713"/>
      <c r="C80" s="396"/>
      <c r="D80" s="396"/>
      <c r="E80" s="396"/>
      <c r="F80" s="396"/>
      <c r="G80" s="396"/>
      <c r="H80" s="395"/>
      <c r="I80" s="395"/>
      <c r="J80" s="395"/>
      <c r="K80" s="395"/>
      <c r="L80" s="395"/>
      <c r="M80" s="395"/>
      <c r="N80" s="17"/>
      <c r="O80" s="17"/>
      <c r="P80" s="17"/>
      <c r="Q80" s="17"/>
      <c r="R80" s="17"/>
    </row>
    <row r="81" spans="1:18" ht="12" x14ac:dyDescent="0.2">
      <c r="A81" s="684"/>
      <c r="B81" s="713"/>
      <c r="C81" s="396"/>
      <c r="D81" s="396"/>
      <c r="E81" s="396"/>
      <c r="F81" s="396"/>
      <c r="G81" s="396"/>
      <c r="H81" s="395"/>
      <c r="I81" s="395"/>
      <c r="J81" s="395"/>
      <c r="K81" s="395"/>
      <c r="L81" s="395"/>
      <c r="M81" s="395"/>
      <c r="N81" s="17"/>
      <c r="O81" s="17"/>
      <c r="P81" s="17"/>
      <c r="Q81" s="17"/>
      <c r="R81" s="17"/>
    </row>
    <row r="82" spans="1:18" ht="12" x14ac:dyDescent="0.2">
      <c r="A82" s="407"/>
      <c r="B82" s="395"/>
      <c r="C82" s="416"/>
      <c r="D82" s="416"/>
      <c r="E82" s="416"/>
      <c r="F82" s="416"/>
      <c r="G82" s="416"/>
      <c r="H82" s="395"/>
      <c r="I82" s="395"/>
      <c r="J82" s="395"/>
      <c r="K82" s="395"/>
      <c r="L82" s="395"/>
      <c r="M82" s="395"/>
      <c r="N82" s="17"/>
      <c r="O82" s="17"/>
      <c r="P82" s="17"/>
      <c r="Q82" s="17"/>
      <c r="R82" s="17"/>
    </row>
    <row r="83" spans="1:18" ht="12" x14ac:dyDescent="0.2">
      <c r="A83" s="407"/>
      <c r="B83" s="395"/>
      <c r="C83" s="416"/>
      <c r="D83" s="416"/>
      <c r="E83" s="416"/>
      <c r="F83" s="416"/>
      <c r="G83" s="416"/>
      <c r="H83" s="395"/>
      <c r="I83" s="395"/>
      <c r="J83" s="395"/>
      <c r="K83" s="395"/>
      <c r="L83" s="395"/>
      <c r="M83" s="395"/>
      <c r="N83" s="17"/>
      <c r="O83" s="17"/>
      <c r="P83" s="17"/>
      <c r="Q83" s="17"/>
      <c r="R83" s="17"/>
    </row>
    <row r="84" spans="1:18" ht="12" x14ac:dyDescent="0.2">
      <c r="A84" s="407"/>
      <c r="B84" s="395"/>
      <c r="C84" s="416"/>
      <c r="D84" s="416"/>
      <c r="E84" s="416"/>
      <c r="F84" s="416"/>
      <c r="G84" s="416"/>
      <c r="H84" s="395"/>
      <c r="I84" s="395"/>
      <c r="J84" s="395"/>
      <c r="K84" s="395"/>
      <c r="L84" s="395"/>
      <c r="M84" s="395"/>
      <c r="N84" s="17"/>
      <c r="O84" s="17"/>
      <c r="P84" s="17"/>
      <c r="Q84" s="17"/>
      <c r="R84" s="17"/>
    </row>
    <row r="85" spans="1:18" ht="12" x14ac:dyDescent="0.2">
      <c r="A85" s="407"/>
      <c r="B85" s="395"/>
      <c r="C85" s="416"/>
      <c r="D85" s="416"/>
      <c r="E85" s="416"/>
      <c r="F85" s="416"/>
      <c r="G85" s="416"/>
      <c r="H85" s="395"/>
      <c r="I85" s="395"/>
      <c r="J85" s="395"/>
      <c r="K85" s="395"/>
      <c r="L85" s="395"/>
      <c r="M85" s="395"/>
      <c r="N85" s="17"/>
      <c r="O85" s="17"/>
      <c r="P85" s="17"/>
      <c r="Q85" s="17"/>
      <c r="R85" s="17"/>
    </row>
    <row r="86" spans="1:18" ht="12" x14ac:dyDescent="0.2">
      <c r="A86" s="407"/>
      <c r="B86" s="395"/>
      <c r="C86" s="416"/>
      <c r="D86" s="416"/>
      <c r="E86" s="416"/>
      <c r="F86" s="416"/>
      <c r="G86" s="416"/>
      <c r="H86" s="395"/>
      <c r="I86" s="395"/>
      <c r="J86" s="395"/>
      <c r="K86" s="395"/>
      <c r="L86" s="395"/>
      <c r="M86" s="395"/>
      <c r="N86" s="17"/>
      <c r="O86" s="17"/>
      <c r="P86" s="17"/>
      <c r="Q86" s="38"/>
      <c r="R86" s="17"/>
    </row>
    <row r="87" spans="1:18" ht="12" x14ac:dyDescent="0.2">
      <c r="A87" s="407"/>
      <c r="B87" s="395"/>
      <c r="C87" s="416"/>
      <c r="D87" s="416"/>
      <c r="E87" s="416"/>
      <c r="F87" s="416"/>
      <c r="G87" s="416"/>
      <c r="H87" s="395"/>
      <c r="I87" s="395"/>
      <c r="J87" s="395"/>
      <c r="K87" s="395"/>
      <c r="L87" s="395"/>
      <c r="M87" s="395"/>
      <c r="N87" s="17"/>
      <c r="O87" s="17"/>
      <c r="P87" s="17"/>
      <c r="Q87" s="38"/>
      <c r="R87" s="17"/>
    </row>
    <row r="88" spans="1:18" ht="12" x14ac:dyDescent="0.2">
      <c r="A88" s="407"/>
      <c r="B88" s="395"/>
      <c r="C88" s="416"/>
      <c r="D88" s="416"/>
      <c r="E88" s="416"/>
      <c r="F88" s="416"/>
      <c r="G88" s="416"/>
      <c r="H88" s="395"/>
      <c r="I88" s="395"/>
      <c r="J88" s="395"/>
      <c r="K88" s="395"/>
      <c r="L88" s="395"/>
      <c r="M88" s="395"/>
      <c r="N88" s="17"/>
      <c r="O88" s="17"/>
      <c r="P88" s="17"/>
      <c r="Q88" s="38"/>
      <c r="R88" s="17"/>
    </row>
    <row r="89" spans="1:18" ht="12" x14ac:dyDescent="0.2">
      <c r="A89" s="407"/>
      <c r="B89" s="395"/>
      <c r="C89" s="416"/>
      <c r="D89" s="416"/>
      <c r="E89" s="416"/>
      <c r="F89" s="416"/>
      <c r="G89" s="416"/>
      <c r="H89" s="395"/>
      <c r="I89" s="395"/>
      <c r="J89" s="395"/>
      <c r="K89" s="395"/>
      <c r="L89" s="395"/>
      <c r="M89" s="395"/>
      <c r="N89" s="17"/>
      <c r="O89" s="17"/>
      <c r="P89" s="17"/>
      <c r="Q89" s="38"/>
      <c r="R89" s="17"/>
    </row>
    <row r="90" spans="1:18" ht="12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38"/>
      <c r="R90" s="17"/>
    </row>
    <row r="91" spans="1:18" ht="12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38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ht="12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ht="12" x14ac:dyDescent="0.2">
      <c r="A652" s="18"/>
      <c r="B652" s="17"/>
      <c r="C652" s="27"/>
      <c r="D652" s="27"/>
      <c r="E652" s="27"/>
      <c r="F652" s="27"/>
      <c r="G652" s="2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ht="12" x14ac:dyDescent="0.2">
      <c r="A653" s="18"/>
      <c r="B653" s="17"/>
      <c r="C653" s="27"/>
      <c r="D653" s="27"/>
      <c r="E653" s="27"/>
      <c r="F653" s="27"/>
      <c r="G653" s="2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ht="12" x14ac:dyDescent="0.2">
      <c r="A654" s="18"/>
      <c r="B654" s="17"/>
      <c r="C654" s="27"/>
      <c r="D654" s="27"/>
      <c r="E654" s="27"/>
      <c r="F654" s="27"/>
      <c r="G654" s="27"/>
      <c r="H654" s="17"/>
      <c r="I654" s="17"/>
      <c r="J654" s="17"/>
      <c r="K654" s="17"/>
      <c r="L654" s="17"/>
      <c r="M654" s="17"/>
      <c r="N654" s="17"/>
      <c r="O654" s="17"/>
      <c r="P654" s="17"/>
      <c r="Q654" s="17"/>
    </row>
    <row r="655" spans="1:18" ht="12" x14ac:dyDescent="0.2">
      <c r="A655" s="18"/>
      <c r="B655" s="17"/>
      <c r="C655" s="27"/>
      <c r="D655" s="27"/>
      <c r="E655" s="27"/>
      <c r="F655" s="27"/>
      <c r="G655" s="27"/>
      <c r="H655" s="17"/>
      <c r="I655" s="17"/>
      <c r="J655" s="17"/>
      <c r="K655" s="17"/>
      <c r="L655" s="17"/>
      <c r="M655" s="17"/>
      <c r="N655" s="17"/>
      <c r="O655" s="17"/>
      <c r="P655" s="17"/>
      <c r="Q655" s="17"/>
    </row>
  </sheetData>
  <mergeCells count="6">
    <mergeCell ref="A2:P2"/>
    <mergeCell ref="A69:B69"/>
    <mergeCell ref="A66:B66"/>
    <mergeCell ref="A3:B3"/>
    <mergeCell ref="A72:A80"/>
    <mergeCell ref="B71:G71"/>
  </mergeCells>
  <phoneticPr fontId="0" type="noConversion"/>
  <conditionalFormatting sqref="P56:P58">
    <cfRule type="cellIs" dxfId="12" priority="1" stopIfTrue="1" operator="greaterThan">
      <formula>100</formula>
    </cfRule>
  </conditionalFormatting>
  <printOptions horizontalCentered="1"/>
  <pageMargins left="0.19685039370078741" right="0.19685039370078741" top="0.59055118110236227" bottom="0.23622047244094491" header="0.35433070866141736" footer="0.15748031496062992"/>
  <pageSetup paperSize="9" scale="55" orientation="landscape" r:id="rId1"/>
  <headerFooter alignWithMargins="0">
    <oddHeader>&amp;L&amp;9Seção Financeira/ SADM/ EPSJV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A650"/>
  <sheetViews>
    <sheetView topLeftCell="A41" zoomScaleNormal="100" workbookViewId="0">
      <pane xSplit="2" topLeftCell="H1" activePane="topRight" state="frozen"/>
      <selection activeCell="B49" sqref="B49"/>
      <selection pane="topRight" activeCell="O77" sqref="O77"/>
    </sheetView>
  </sheetViews>
  <sheetFormatPr defaultColWidth="9.28515625" defaultRowHeight="11.25" x14ac:dyDescent="0.2"/>
  <cols>
    <col min="1" max="1" width="5.42578125" style="14" customWidth="1"/>
    <col min="2" max="2" width="28.28515625" style="1" customWidth="1"/>
    <col min="3" max="3" width="10.7109375" style="3" customWidth="1"/>
    <col min="4" max="4" width="10.42578125" style="3" customWidth="1"/>
    <col min="5" max="6" width="9.7109375" style="3" customWidth="1"/>
    <col min="7" max="7" width="10" style="3" customWidth="1"/>
    <col min="8" max="8" width="10" style="1" customWidth="1"/>
    <col min="9" max="9" width="10.28515625" style="1" customWidth="1"/>
    <col min="10" max="10" width="9.7109375" style="1" customWidth="1"/>
    <col min="11" max="11" width="10.42578125" style="1" customWidth="1"/>
    <col min="12" max="13" width="11.28515625" style="1" customWidth="1"/>
    <col min="14" max="14" width="11" style="1" customWidth="1"/>
    <col min="15" max="16" width="12.28515625" style="1" customWidth="1"/>
    <col min="17" max="17" width="7.42578125" style="1" customWidth="1"/>
    <col min="18" max="18" width="10.7109375" style="1" customWidth="1"/>
    <col min="19" max="19" width="10.42578125" style="1" bestFit="1" customWidth="1"/>
    <col min="20" max="20" width="11.28515625" style="1" bestFit="1" customWidth="1"/>
    <col min="21" max="16384" width="9.28515625" style="1"/>
  </cols>
  <sheetData>
    <row r="1" spans="1:27" ht="15" x14ac:dyDescent="0.25">
      <c r="A1" s="61" t="s">
        <v>418</v>
      </c>
      <c r="F1" s="29"/>
      <c r="I1" s="13"/>
      <c r="K1" s="15"/>
      <c r="O1" s="13"/>
    </row>
    <row r="2" spans="1:27" ht="18" x14ac:dyDescent="0.25">
      <c r="A2" s="876" t="s">
        <v>214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203"/>
    </row>
    <row r="3" spans="1:27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117" t="s">
        <v>16</v>
      </c>
      <c r="G3" s="165" t="s">
        <v>17</v>
      </c>
      <c r="H3" s="168" t="s">
        <v>3</v>
      </c>
      <c r="I3" s="83" t="s">
        <v>4</v>
      </c>
      <c r="J3" s="116" t="s">
        <v>5</v>
      </c>
      <c r="K3" s="116" t="s">
        <v>6</v>
      </c>
      <c r="L3" s="116" t="s">
        <v>7</v>
      </c>
      <c r="M3" s="116" t="s">
        <v>8</v>
      </c>
      <c r="N3" s="118" t="s">
        <v>9</v>
      </c>
      <c r="O3" s="119" t="s">
        <v>28</v>
      </c>
      <c r="P3" s="57" t="s">
        <v>157</v>
      </c>
      <c r="Q3" s="120" t="s">
        <v>76</v>
      </c>
      <c r="R3" s="112"/>
      <c r="S3" s="112"/>
      <c r="T3" s="112"/>
      <c r="U3" s="112"/>
      <c r="V3" s="112"/>
      <c r="W3" s="112"/>
      <c r="X3" s="112"/>
      <c r="Y3" s="112"/>
      <c r="Z3" s="112"/>
      <c r="AA3" s="112"/>
    </row>
    <row r="4" spans="1:27" ht="14.25" customHeight="1" x14ac:dyDescent="0.2">
      <c r="A4" s="127">
        <v>14</v>
      </c>
      <c r="B4" s="128" t="s">
        <v>10</v>
      </c>
      <c r="C4" s="385"/>
      <c r="D4" s="385"/>
      <c r="E4" s="385"/>
      <c r="F4" s="385"/>
      <c r="G4" s="371"/>
      <c r="H4" s="375"/>
      <c r="I4" s="375"/>
      <c r="J4" s="385"/>
      <c r="K4" s="370"/>
      <c r="L4" s="385"/>
      <c r="M4" s="385"/>
      <c r="N4" s="385"/>
      <c r="O4" s="30">
        <f t="shared" ref="O4:O68" si="0">SUM(C4:N4)</f>
        <v>0</v>
      </c>
      <c r="P4" s="8"/>
      <c r="Q4" s="31"/>
      <c r="R4" s="17"/>
    </row>
    <row r="5" spans="1:27" ht="14.25" customHeight="1" x14ac:dyDescent="0.2">
      <c r="A5" s="468">
        <v>18</v>
      </c>
      <c r="B5" s="128" t="s">
        <v>153</v>
      </c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8">
        <f>SUM(C5:N5)</f>
        <v>0</v>
      </c>
      <c r="P5" s="8"/>
      <c r="Q5" s="31"/>
      <c r="R5" s="17"/>
      <c r="S5" s="13"/>
    </row>
    <row r="6" spans="1:27" ht="14.25" customHeight="1" x14ac:dyDescent="0.2">
      <c r="A6" s="127">
        <v>30</v>
      </c>
      <c r="B6" s="128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4">
        <f>SUM(P7:P9)</f>
        <v>0</v>
      </c>
      <c r="Q6" s="31"/>
      <c r="R6" s="17"/>
      <c r="S6" s="13"/>
    </row>
    <row r="7" spans="1:27" ht="12.4" customHeight="1" x14ac:dyDescent="0.2">
      <c r="A7" s="129"/>
      <c r="B7" s="115" t="s">
        <v>24</v>
      </c>
      <c r="C7" s="372"/>
      <c r="D7" s="372"/>
      <c r="E7" s="372"/>
      <c r="F7" s="372"/>
      <c r="G7" s="372"/>
      <c r="H7" s="372"/>
      <c r="I7" s="372"/>
      <c r="J7" s="372"/>
      <c r="K7" s="372"/>
      <c r="L7" s="372"/>
      <c r="M7" s="381"/>
      <c r="N7" s="405"/>
      <c r="O7" s="9">
        <f t="shared" si="0"/>
        <v>0</v>
      </c>
      <c r="P7" s="10"/>
      <c r="Q7" s="85"/>
      <c r="R7" s="17"/>
    </row>
    <row r="8" spans="1:27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>SUM(C8:N8)</f>
        <v>0</v>
      </c>
      <c r="P8" s="10"/>
      <c r="Q8" s="58"/>
      <c r="R8" s="17"/>
    </row>
    <row r="9" spans="1:27" ht="12.4" customHeight="1" x14ac:dyDescent="0.2">
      <c r="A9" s="130"/>
      <c r="B9" s="6" t="s">
        <v>140</v>
      </c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10">
        <f>SUM(C9:N9)</f>
        <v>0</v>
      </c>
      <c r="P9" s="10"/>
      <c r="Q9" s="58"/>
      <c r="R9" s="17"/>
    </row>
    <row r="10" spans="1:27" ht="12.4" customHeight="1" x14ac:dyDescent="0.2">
      <c r="A10" s="131"/>
      <c r="B10" s="5" t="s">
        <v>305</v>
      </c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9">
        <f t="shared" si="0"/>
        <v>0</v>
      </c>
      <c r="P10" s="10"/>
      <c r="Q10" s="38"/>
      <c r="R10" s="17"/>
    </row>
    <row r="11" spans="1:27" ht="14.25" customHeight="1" x14ac:dyDescent="0.2">
      <c r="A11" s="127">
        <v>33</v>
      </c>
      <c r="B11" s="128" t="s">
        <v>18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0</v>
      </c>
      <c r="P11" s="7">
        <f>P12+P13+P15</f>
        <v>0</v>
      </c>
      <c r="Q11" s="31"/>
      <c r="R11" s="17"/>
    </row>
    <row r="12" spans="1:27" ht="14.25" customHeight="1" x14ac:dyDescent="0.2">
      <c r="A12" s="132"/>
      <c r="B12" s="115" t="s">
        <v>112</v>
      </c>
      <c r="C12" s="370"/>
      <c r="D12" s="370"/>
      <c r="E12" s="370"/>
      <c r="F12" s="370"/>
      <c r="G12" s="370"/>
      <c r="H12" s="370"/>
      <c r="I12" s="370"/>
      <c r="J12" s="370"/>
      <c r="K12" s="370"/>
      <c r="L12" s="370"/>
      <c r="M12" s="370"/>
      <c r="N12" s="381"/>
      <c r="O12" s="9">
        <f t="shared" si="0"/>
        <v>0</v>
      </c>
      <c r="P12" s="9"/>
      <c r="Q12" s="38"/>
      <c r="R12" s="17"/>
    </row>
    <row r="13" spans="1:27" ht="14.25" customHeight="1" x14ac:dyDescent="0.2">
      <c r="A13" s="134"/>
      <c r="B13" s="6" t="s">
        <v>288</v>
      </c>
      <c r="C13" s="379"/>
      <c r="D13" s="379"/>
      <c r="E13" s="379"/>
      <c r="F13" s="379"/>
      <c r="G13" s="379"/>
      <c r="H13" s="379"/>
      <c r="I13" s="379"/>
      <c r="J13" s="379"/>
      <c r="K13" s="382"/>
      <c r="L13" s="379"/>
      <c r="M13" s="382"/>
      <c r="N13" s="382"/>
      <c r="O13" s="10">
        <f t="shared" si="0"/>
        <v>0</v>
      </c>
      <c r="P13" s="10"/>
      <c r="Q13" s="38"/>
      <c r="R13" s="17"/>
      <c r="S13" s="13"/>
    </row>
    <row r="14" spans="1:27" ht="14.25" customHeight="1" x14ac:dyDescent="0.2">
      <c r="A14" s="134"/>
      <c r="B14" s="6" t="s">
        <v>270</v>
      </c>
      <c r="C14" s="379"/>
      <c r="D14" s="379"/>
      <c r="E14" s="379"/>
      <c r="F14" s="379"/>
      <c r="G14" s="379"/>
      <c r="H14" s="379"/>
      <c r="I14" s="379"/>
      <c r="J14" s="379"/>
      <c r="K14" s="382"/>
      <c r="L14" s="379"/>
      <c r="M14" s="382"/>
      <c r="N14" s="382"/>
      <c r="O14" s="10">
        <f t="shared" si="0"/>
        <v>0</v>
      </c>
      <c r="P14" s="10"/>
      <c r="Q14" s="38"/>
      <c r="R14" s="17"/>
      <c r="S14" s="13"/>
    </row>
    <row r="15" spans="1:27" ht="14.25" customHeight="1" x14ac:dyDescent="0.2">
      <c r="A15" s="206"/>
      <c r="B15" s="5" t="s">
        <v>155</v>
      </c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76"/>
      <c r="N15" s="376"/>
      <c r="O15" s="40">
        <f t="shared" si="0"/>
        <v>0</v>
      </c>
      <c r="P15" s="40"/>
      <c r="Q15" s="49"/>
      <c r="R15" s="17"/>
    </row>
    <row r="16" spans="1:27" ht="14.25" customHeight="1" x14ac:dyDescent="0.2">
      <c r="A16" s="136">
        <v>34</v>
      </c>
      <c r="B16" s="128" t="s">
        <v>211</v>
      </c>
      <c r="C16" s="378">
        <f>C17+C18</f>
        <v>0</v>
      </c>
      <c r="D16" s="378">
        <f t="shared" ref="D16:N16" si="3">D17+D18</f>
        <v>0</v>
      </c>
      <c r="E16" s="378">
        <f t="shared" si="3"/>
        <v>0</v>
      </c>
      <c r="F16" s="378">
        <f t="shared" si="3"/>
        <v>0</v>
      </c>
      <c r="G16" s="378">
        <f t="shared" si="3"/>
        <v>0</v>
      </c>
      <c r="H16" s="378">
        <f t="shared" si="3"/>
        <v>0</v>
      </c>
      <c r="I16" s="378">
        <f t="shared" si="3"/>
        <v>0</v>
      </c>
      <c r="J16" s="378">
        <f t="shared" si="3"/>
        <v>0</v>
      </c>
      <c r="K16" s="378">
        <f t="shared" si="3"/>
        <v>0</v>
      </c>
      <c r="L16" s="378">
        <f t="shared" si="3"/>
        <v>0</v>
      </c>
      <c r="M16" s="378">
        <f t="shared" si="3"/>
        <v>0</v>
      </c>
      <c r="N16" s="378">
        <f t="shared" si="3"/>
        <v>0</v>
      </c>
      <c r="O16" s="371">
        <f>O17+O18</f>
        <v>0</v>
      </c>
      <c r="P16" s="371">
        <f>P17+P18</f>
        <v>0</v>
      </c>
      <c r="Q16" s="49" t="e">
        <f>O16/P16*100</f>
        <v>#DIV/0!</v>
      </c>
      <c r="R16" s="17"/>
    </row>
    <row r="17" spans="1:19" ht="12.75" customHeight="1" x14ac:dyDescent="0.2">
      <c r="A17" s="697"/>
      <c r="B17" s="216" t="s">
        <v>289</v>
      </c>
      <c r="C17" s="379"/>
      <c r="D17" s="379"/>
      <c r="E17" s="379"/>
      <c r="F17" s="379"/>
      <c r="G17" s="379"/>
      <c r="H17" s="379"/>
      <c r="I17" s="379"/>
      <c r="J17" s="379"/>
      <c r="K17" s="379"/>
      <c r="L17" s="379"/>
      <c r="M17" s="379"/>
      <c r="N17" s="402"/>
      <c r="O17" s="10">
        <f t="shared" si="0"/>
        <v>0</v>
      </c>
      <c r="P17" s="10"/>
      <c r="Q17" s="38"/>
      <c r="R17" s="17"/>
    </row>
    <row r="18" spans="1:19" ht="12.75" customHeight="1" x14ac:dyDescent="0.2">
      <c r="A18" s="697"/>
      <c r="B18" s="216" t="s">
        <v>297</v>
      </c>
      <c r="C18" s="379"/>
      <c r="D18" s="379"/>
      <c r="E18" s="379"/>
      <c r="F18" s="379"/>
      <c r="G18" s="379"/>
      <c r="H18" s="379"/>
      <c r="I18" s="379"/>
      <c r="J18" s="379"/>
      <c r="K18" s="379"/>
      <c r="L18" s="379"/>
      <c r="M18" s="379"/>
      <c r="N18" s="402"/>
      <c r="O18" s="40">
        <f t="shared" si="0"/>
        <v>0</v>
      </c>
      <c r="P18" s="10"/>
      <c r="Q18" s="38"/>
      <c r="R18" s="17"/>
    </row>
    <row r="19" spans="1:19" ht="14.25" customHeight="1" x14ac:dyDescent="0.2">
      <c r="A19" s="127">
        <v>36</v>
      </c>
      <c r="B19" s="128" t="s">
        <v>21</v>
      </c>
      <c r="C19" s="8">
        <f t="shared" ref="C19:O19" si="4">SUM(C20:C24)</f>
        <v>0</v>
      </c>
      <c r="D19" s="8">
        <f t="shared" si="4"/>
        <v>0</v>
      </c>
      <c r="E19" s="8">
        <f t="shared" si="4"/>
        <v>0</v>
      </c>
      <c r="F19" s="8">
        <f t="shared" si="4"/>
        <v>0</v>
      </c>
      <c r="G19" s="8">
        <f t="shared" si="4"/>
        <v>0</v>
      </c>
      <c r="H19" s="8">
        <f t="shared" si="4"/>
        <v>0</v>
      </c>
      <c r="I19" s="8">
        <f t="shared" si="4"/>
        <v>0</v>
      </c>
      <c r="J19" s="8">
        <f t="shared" si="4"/>
        <v>0</v>
      </c>
      <c r="K19" s="8">
        <f t="shared" si="4"/>
        <v>0</v>
      </c>
      <c r="L19" s="8">
        <f t="shared" si="4"/>
        <v>0</v>
      </c>
      <c r="M19" s="8">
        <f t="shared" si="4"/>
        <v>0</v>
      </c>
      <c r="N19" s="8">
        <f t="shared" si="4"/>
        <v>0</v>
      </c>
      <c r="O19" s="39">
        <f t="shared" si="4"/>
        <v>0</v>
      </c>
      <c r="P19" s="8">
        <f>SUM(P20:P24)</f>
        <v>0</v>
      </c>
      <c r="Q19" s="49" t="e">
        <f>O19/P19*100</f>
        <v>#DIV/0!</v>
      </c>
      <c r="R19" s="17"/>
    </row>
    <row r="20" spans="1:19" ht="12.75" customHeight="1" x14ac:dyDescent="0.2">
      <c r="A20" s="134"/>
      <c r="B20" s="216" t="s">
        <v>151</v>
      </c>
      <c r="C20" s="377"/>
      <c r="D20" s="377"/>
      <c r="E20" s="377"/>
      <c r="F20" s="377"/>
      <c r="G20" s="377"/>
      <c r="H20" s="377"/>
      <c r="I20" s="377"/>
      <c r="J20" s="377"/>
      <c r="K20" s="377"/>
      <c r="L20" s="377"/>
      <c r="M20" s="377"/>
      <c r="N20" s="377"/>
      <c r="O20" s="32">
        <f t="shared" si="0"/>
        <v>0</v>
      </c>
      <c r="P20" s="10"/>
      <c r="Q20" s="38"/>
      <c r="R20" s="17"/>
      <c r="S20" s="13"/>
    </row>
    <row r="21" spans="1:19" ht="12.4" customHeight="1" x14ac:dyDescent="0.2">
      <c r="A21" s="134"/>
      <c r="B21" s="6" t="s">
        <v>34</v>
      </c>
      <c r="C21" s="377"/>
      <c r="D21" s="377"/>
      <c r="E21" s="377"/>
      <c r="F21" s="377"/>
      <c r="G21" s="377"/>
      <c r="H21" s="377"/>
      <c r="I21" s="377"/>
      <c r="J21" s="377"/>
      <c r="K21" s="386"/>
      <c r="L21" s="377"/>
      <c r="M21" s="377"/>
      <c r="N21" s="377"/>
      <c r="O21" s="37">
        <f t="shared" si="0"/>
        <v>0</v>
      </c>
      <c r="P21" s="10"/>
      <c r="Q21" s="38"/>
      <c r="R21" s="17"/>
    </row>
    <row r="22" spans="1:19" ht="12.4" customHeight="1" x14ac:dyDescent="0.2">
      <c r="A22" s="134"/>
      <c r="B22" s="6" t="s">
        <v>26</v>
      </c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">
        <f>SUM(C22:N22)</f>
        <v>0</v>
      </c>
      <c r="P22" s="10"/>
      <c r="Q22" s="38"/>
      <c r="R22" s="17"/>
    </row>
    <row r="23" spans="1:19" ht="12.4" customHeight="1" x14ac:dyDescent="0.2">
      <c r="A23" s="134"/>
      <c r="B23" s="6" t="s">
        <v>123</v>
      </c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">
        <f t="shared" si="0"/>
        <v>0</v>
      </c>
      <c r="P23" s="10"/>
      <c r="Q23" s="38"/>
      <c r="R23" s="28"/>
    </row>
    <row r="24" spans="1:19" ht="12.4" customHeight="1" x14ac:dyDescent="0.2">
      <c r="A24" s="134"/>
      <c r="B24" s="6" t="s">
        <v>19</v>
      </c>
      <c r="C24" s="378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">
        <f t="shared" si="0"/>
        <v>0</v>
      </c>
      <c r="P24" s="10"/>
      <c r="Q24" s="48"/>
      <c r="R24" s="17"/>
    </row>
    <row r="25" spans="1:19" ht="14.25" customHeight="1" x14ac:dyDescent="0.2">
      <c r="A25" s="127">
        <v>39</v>
      </c>
      <c r="B25" s="128" t="s">
        <v>11</v>
      </c>
      <c r="C25" s="8">
        <f>SUM(C26:C54)</f>
        <v>0</v>
      </c>
      <c r="D25" s="8">
        <f t="shared" ref="D25:P25" si="5">SUM(D26:D54)</f>
        <v>0</v>
      </c>
      <c r="E25" s="8">
        <f t="shared" si="5"/>
        <v>0</v>
      </c>
      <c r="F25" s="8">
        <f t="shared" si="5"/>
        <v>0</v>
      </c>
      <c r="G25" s="8">
        <f t="shared" si="5"/>
        <v>0</v>
      </c>
      <c r="H25" s="8">
        <f t="shared" si="5"/>
        <v>0</v>
      </c>
      <c r="I25" s="8">
        <f t="shared" si="5"/>
        <v>0</v>
      </c>
      <c r="J25" s="8">
        <f t="shared" si="5"/>
        <v>0</v>
      </c>
      <c r="K25" s="8">
        <f t="shared" si="5"/>
        <v>0</v>
      </c>
      <c r="L25" s="8">
        <f t="shared" si="5"/>
        <v>0</v>
      </c>
      <c r="M25" s="8">
        <f t="shared" si="5"/>
        <v>0</v>
      </c>
      <c r="N25" s="8">
        <f t="shared" si="5"/>
        <v>0</v>
      </c>
      <c r="O25" s="8">
        <f t="shared" si="5"/>
        <v>0</v>
      </c>
      <c r="P25" s="8">
        <f t="shared" si="5"/>
        <v>0</v>
      </c>
      <c r="Q25" s="49"/>
      <c r="R25" s="17"/>
    </row>
    <row r="26" spans="1:19" ht="12.4" customHeight="1" x14ac:dyDescent="0.2">
      <c r="A26" s="134"/>
      <c r="B26" s="6" t="s">
        <v>241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">
        <f t="shared" si="0"/>
        <v>0</v>
      </c>
      <c r="P26" s="10"/>
      <c r="Q26" s="38"/>
      <c r="R26" s="17"/>
    </row>
    <row r="27" spans="1:19" ht="12.4" customHeight="1" x14ac:dyDescent="0.2">
      <c r="A27" s="272"/>
      <c r="B27" s="6" t="s">
        <v>269</v>
      </c>
      <c r="C27" s="379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">
        <f t="shared" si="0"/>
        <v>0</v>
      </c>
      <c r="P27" s="10"/>
      <c r="Q27" s="38"/>
      <c r="R27" s="17"/>
    </row>
    <row r="28" spans="1:19" ht="12.4" customHeight="1" x14ac:dyDescent="0.2">
      <c r="A28" s="134"/>
      <c r="B28" s="6" t="s">
        <v>126</v>
      </c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">
        <f t="shared" si="0"/>
        <v>0</v>
      </c>
      <c r="P28" s="10"/>
      <c r="Q28" s="38"/>
      <c r="R28" s="17"/>
    </row>
    <row r="29" spans="1:19" ht="12.4" customHeight="1" x14ac:dyDescent="0.2">
      <c r="A29" s="134"/>
      <c r="B29" s="105" t="s">
        <v>225</v>
      </c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">
        <f t="shared" si="0"/>
        <v>0</v>
      </c>
      <c r="P29" s="10"/>
      <c r="Q29" s="38"/>
      <c r="R29" s="17"/>
    </row>
    <row r="30" spans="1:19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">
        <f t="shared" si="0"/>
        <v>0</v>
      </c>
      <c r="P30" s="10"/>
      <c r="Q30" s="38"/>
      <c r="R30" s="17"/>
      <c r="S30" s="13"/>
    </row>
    <row r="31" spans="1:19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">
        <f t="shared" si="0"/>
        <v>0</v>
      </c>
      <c r="P31" s="10"/>
      <c r="Q31" s="38"/>
      <c r="R31" s="17"/>
      <c r="S31" s="13"/>
    </row>
    <row r="32" spans="1:19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">
        <f t="shared" si="0"/>
        <v>0</v>
      </c>
      <c r="P32" s="10"/>
      <c r="Q32" s="38"/>
      <c r="R32" s="17"/>
    </row>
    <row r="33" spans="1:18" ht="12.4" customHeight="1" x14ac:dyDescent="0.2">
      <c r="A33" s="134"/>
      <c r="B33" s="105" t="s">
        <v>230</v>
      </c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">
        <f t="shared" si="0"/>
        <v>0</v>
      </c>
      <c r="P33" s="10"/>
      <c r="Q33" s="38"/>
      <c r="R33" s="17"/>
    </row>
    <row r="34" spans="1:18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">
        <f t="shared" si="0"/>
        <v>0</v>
      </c>
      <c r="P34" s="10"/>
      <c r="Q34" s="38"/>
      <c r="R34" s="17"/>
    </row>
    <row r="35" spans="1:18" ht="12.4" customHeight="1" x14ac:dyDescent="0.2">
      <c r="A35" s="134"/>
      <c r="B35" s="105" t="s">
        <v>120</v>
      </c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">
        <f t="shared" si="0"/>
        <v>0</v>
      </c>
      <c r="P35" s="10"/>
      <c r="Q35" s="38"/>
      <c r="R35" s="17"/>
    </row>
    <row r="36" spans="1:18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">
        <f t="shared" si="0"/>
        <v>0</v>
      </c>
      <c r="P36" s="10"/>
      <c r="Q36" s="38"/>
      <c r="R36" s="17"/>
    </row>
    <row r="37" spans="1:18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">
        <f t="shared" si="0"/>
        <v>0</v>
      </c>
      <c r="P37" s="10"/>
      <c r="Q37" s="38"/>
      <c r="R37" s="17"/>
    </row>
    <row r="38" spans="1:18" ht="12.4" customHeight="1" x14ac:dyDescent="0.2">
      <c r="A38" s="134"/>
      <c r="B38" s="6" t="s">
        <v>46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">
        <f t="shared" si="0"/>
        <v>0</v>
      </c>
      <c r="P38" s="10"/>
      <c r="Q38" s="38"/>
      <c r="R38" s="17"/>
    </row>
    <row r="39" spans="1:18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">
        <f t="shared" si="0"/>
        <v>0</v>
      </c>
      <c r="P39" s="10"/>
      <c r="Q39" s="38"/>
      <c r="R39" s="17"/>
    </row>
    <row r="40" spans="1:18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">
        <f t="shared" si="0"/>
        <v>0</v>
      </c>
      <c r="P40" s="10"/>
      <c r="Q40" s="38"/>
      <c r="R40" s="17"/>
    </row>
    <row r="41" spans="1:18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82"/>
      <c r="M41" s="379"/>
      <c r="N41" s="379"/>
      <c r="O41" s="37">
        <f t="shared" si="0"/>
        <v>0</v>
      </c>
      <c r="P41" s="10"/>
      <c r="Q41" s="38"/>
      <c r="R41" s="17"/>
    </row>
    <row r="42" spans="1:18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37">
        <f t="shared" si="0"/>
        <v>0</v>
      </c>
      <c r="P42" s="10"/>
      <c r="Q42" s="38"/>
      <c r="R42" s="17"/>
    </row>
    <row r="43" spans="1:18" ht="12.4" customHeight="1" x14ac:dyDescent="0.2">
      <c r="A43" s="134"/>
      <c r="B43" s="6" t="s">
        <v>142</v>
      </c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37">
        <f t="shared" si="0"/>
        <v>0</v>
      </c>
      <c r="P43" s="10"/>
      <c r="Q43" s="38"/>
      <c r="R43" s="17"/>
    </row>
    <row r="44" spans="1:18" ht="12.4" customHeight="1" x14ac:dyDescent="0.2">
      <c r="A44" s="134"/>
      <c r="B44" s="6" t="s">
        <v>161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">
        <f>SUM(C44:N44)</f>
        <v>0</v>
      </c>
      <c r="P44" s="10"/>
      <c r="Q44" s="257"/>
      <c r="R44" s="17"/>
    </row>
    <row r="45" spans="1:18" ht="12.4" customHeight="1" x14ac:dyDescent="0.2">
      <c r="A45" s="208"/>
      <c r="B45" s="6" t="s">
        <v>258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37">
        <f t="shared" si="0"/>
        <v>0</v>
      </c>
      <c r="P45" s="10"/>
      <c r="Q45" s="38"/>
      <c r="R45" s="17"/>
    </row>
    <row r="46" spans="1:18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0"/>
        <v>0</v>
      </c>
      <c r="P46" s="10"/>
      <c r="Q46" s="38"/>
      <c r="R46" s="17"/>
    </row>
    <row r="47" spans="1:18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">
        <f t="shared" si="0"/>
        <v>0</v>
      </c>
      <c r="P47" s="10"/>
      <c r="Q47" s="38"/>
      <c r="R47" s="17"/>
    </row>
    <row r="48" spans="1:18" ht="12.4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">
        <f t="shared" si="0"/>
        <v>0</v>
      </c>
      <c r="P48" s="10"/>
      <c r="Q48" s="38"/>
      <c r="R48" s="17"/>
    </row>
    <row r="49" spans="1:18" ht="12.4" customHeight="1" x14ac:dyDescent="0.2">
      <c r="A49" s="134"/>
      <c r="B49" s="6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">
        <f t="shared" si="0"/>
        <v>0</v>
      </c>
      <c r="P49" s="10"/>
      <c r="Q49" s="38"/>
      <c r="R49" s="17"/>
    </row>
    <row r="50" spans="1:18" ht="12.4" customHeight="1" x14ac:dyDescent="0.2">
      <c r="A50" s="134"/>
      <c r="B50" s="6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">
        <f t="shared" si="0"/>
        <v>0</v>
      </c>
      <c r="P50" s="10"/>
      <c r="Q50" s="38"/>
      <c r="R50" s="17"/>
    </row>
    <row r="51" spans="1:18" ht="12.4" customHeight="1" x14ac:dyDescent="0.2">
      <c r="A51" s="134"/>
      <c r="B51" s="6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37">
        <f t="shared" si="0"/>
        <v>0</v>
      </c>
      <c r="P51" s="10"/>
      <c r="Q51" s="38"/>
      <c r="R51" s="17"/>
    </row>
    <row r="52" spans="1:18" ht="12.4" customHeight="1" x14ac:dyDescent="0.2">
      <c r="A52" s="134"/>
      <c r="B52" s="6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">
        <f t="shared" si="0"/>
        <v>0</v>
      </c>
      <c r="P52" s="10"/>
      <c r="Q52" s="38"/>
      <c r="R52" s="17"/>
    </row>
    <row r="53" spans="1:18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">
        <f t="shared" si="0"/>
        <v>0</v>
      </c>
      <c r="P53" s="10"/>
      <c r="Q53" s="38"/>
      <c r="R53" s="17"/>
    </row>
    <row r="54" spans="1:18" ht="12.4" customHeight="1" x14ac:dyDescent="0.2">
      <c r="A54" s="134"/>
      <c r="B54" s="6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37">
        <f t="shared" si="0"/>
        <v>0</v>
      </c>
      <c r="P54" s="10"/>
      <c r="Q54" s="38"/>
      <c r="R54" s="17"/>
    </row>
    <row r="55" spans="1:18" ht="12.4" customHeight="1" x14ac:dyDescent="0.2">
      <c r="A55" s="576">
        <v>40</v>
      </c>
      <c r="B55" s="128" t="s">
        <v>263</v>
      </c>
      <c r="C55" s="8">
        <f>C56+C58</f>
        <v>0</v>
      </c>
      <c r="D55" s="8">
        <f t="shared" ref="D55:N55" si="6">D56+D58</f>
        <v>0</v>
      </c>
      <c r="E55" s="8">
        <f t="shared" si="6"/>
        <v>0</v>
      </c>
      <c r="F55" s="8">
        <f t="shared" si="6"/>
        <v>0</v>
      </c>
      <c r="G55" s="8">
        <f t="shared" si="6"/>
        <v>0</v>
      </c>
      <c r="H55" s="8">
        <f t="shared" si="6"/>
        <v>0</v>
      </c>
      <c r="I55" s="8">
        <f t="shared" si="6"/>
        <v>0</v>
      </c>
      <c r="J55" s="8">
        <f t="shared" si="6"/>
        <v>0</v>
      </c>
      <c r="K55" s="8">
        <f t="shared" si="6"/>
        <v>0</v>
      </c>
      <c r="L55" s="8">
        <f t="shared" si="6"/>
        <v>0</v>
      </c>
      <c r="M55" s="8">
        <f t="shared" si="6"/>
        <v>0</v>
      </c>
      <c r="N55" s="8">
        <f t="shared" si="6"/>
        <v>0</v>
      </c>
      <c r="O55" s="8">
        <f>SUM(O56:O58)</f>
        <v>0</v>
      </c>
      <c r="P55" s="30"/>
      <c r="Q55" s="42"/>
      <c r="R55" s="17"/>
    </row>
    <row r="56" spans="1:18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</row>
    <row r="57" spans="1:18" ht="12.4" customHeight="1" x14ac:dyDescent="0.2">
      <c r="A57" s="134"/>
      <c r="B57" s="6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</row>
    <row r="58" spans="1:18" ht="12.4" customHeight="1" x14ac:dyDescent="0.2">
      <c r="A58" s="133"/>
      <c r="B58" s="5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</row>
    <row r="59" spans="1:18" ht="14.25" customHeight="1" x14ac:dyDescent="0.2">
      <c r="A59" s="206">
        <v>47</v>
      </c>
      <c r="B59" s="145" t="s">
        <v>39</v>
      </c>
      <c r="C59" s="177">
        <f>SUM(C60:C61)</f>
        <v>0</v>
      </c>
      <c r="D59" s="177">
        <f t="shared" ref="D59:O59" si="7">SUM(D60:D61)</f>
        <v>0</v>
      </c>
      <c r="E59" s="177">
        <f t="shared" si="7"/>
        <v>0</v>
      </c>
      <c r="F59" s="177">
        <f t="shared" si="7"/>
        <v>0</v>
      </c>
      <c r="G59" s="177">
        <f t="shared" si="7"/>
        <v>0</v>
      </c>
      <c r="H59" s="177">
        <f t="shared" si="7"/>
        <v>0</v>
      </c>
      <c r="I59" s="177">
        <f t="shared" si="7"/>
        <v>0</v>
      </c>
      <c r="J59" s="177">
        <f t="shared" si="7"/>
        <v>0</v>
      </c>
      <c r="K59" s="177">
        <f t="shared" si="7"/>
        <v>0</v>
      </c>
      <c r="L59" s="177">
        <f t="shared" si="7"/>
        <v>0</v>
      </c>
      <c r="M59" s="177">
        <f t="shared" si="7"/>
        <v>0</v>
      </c>
      <c r="N59" s="177">
        <f t="shared" si="7"/>
        <v>0</v>
      </c>
      <c r="O59" s="255">
        <f t="shared" si="7"/>
        <v>0</v>
      </c>
      <c r="P59" s="40"/>
      <c r="Q59" s="48"/>
      <c r="R59" s="17"/>
    </row>
    <row r="60" spans="1:18" ht="14.25" customHeight="1" x14ac:dyDescent="0.2">
      <c r="A60" s="135"/>
      <c r="B60" s="6" t="s">
        <v>218</v>
      </c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2"/>
      <c r="N60" s="382"/>
      <c r="O60" s="37">
        <f t="shared" si="0"/>
        <v>0</v>
      </c>
      <c r="P60" s="10"/>
      <c r="Q60" s="38"/>
      <c r="R60" s="17"/>
    </row>
    <row r="61" spans="1:18" ht="14.25" customHeight="1" x14ac:dyDescent="0.2">
      <c r="A61" s="47"/>
      <c r="B61" s="5" t="s">
        <v>237</v>
      </c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2"/>
      <c r="N61" s="382"/>
      <c r="O61" s="37">
        <f t="shared" si="0"/>
        <v>0</v>
      </c>
      <c r="P61" s="40"/>
      <c r="Q61" s="49"/>
      <c r="R61" s="17"/>
    </row>
    <row r="62" spans="1:18" ht="14.25" customHeight="1" x14ac:dyDescent="0.2">
      <c r="A62" s="127">
        <v>49</v>
      </c>
      <c r="B62" s="128" t="s">
        <v>432</v>
      </c>
      <c r="C62" s="374"/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>SUM(C62:N62)</f>
        <v>0</v>
      </c>
      <c r="P62" s="5"/>
      <c r="Q62" s="49"/>
      <c r="R62" s="17"/>
    </row>
    <row r="63" spans="1:18" ht="14.25" customHeight="1" x14ac:dyDescent="0.2">
      <c r="A63" s="136">
        <v>92</v>
      </c>
      <c r="B63" s="128" t="s">
        <v>267</v>
      </c>
      <c r="C63" s="374"/>
      <c r="D63" s="374"/>
      <c r="E63" s="385"/>
      <c r="F63" s="385"/>
      <c r="G63" s="374"/>
      <c r="H63" s="374"/>
      <c r="I63" s="374"/>
      <c r="J63" s="385"/>
      <c r="K63" s="385"/>
      <c r="L63" s="385"/>
      <c r="M63" s="385"/>
      <c r="N63" s="385"/>
      <c r="O63" s="8">
        <f t="shared" si="0"/>
        <v>0</v>
      </c>
      <c r="P63" s="8"/>
      <c r="Q63" s="31" t="e">
        <f>O63/P63*100</f>
        <v>#DIV/0!</v>
      </c>
      <c r="R63" s="17"/>
    </row>
    <row r="64" spans="1:18" ht="14.25" customHeight="1" x14ac:dyDescent="0.2">
      <c r="A64" s="127">
        <v>93</v>
      </c>
      <c r="B64" s="128" t="s">
        <v>184</v>
      </c>
      <c r="C64" s="374"/>
      <c r="D64" s="385"/>
      <c r="E64" s="385"/>
      <c r="F64" s="385"/>
      <c r="G64" s="385"/>
      <c r="H64" s="385"/>
      <c r="I64" s="385"/>
      <c r="J64" s="385"/>
      <c r="K64" s="385"/>
      <c r="L64" s="385"/>
      <c r="M64" s="385"/>
      <c r="N64" s="385"/>
      <c r="O64" s="8">
        <f t="shared" si="0"/>
        <v>0</v>
      </c>
      <c r="P64" s="8"/>
      <c r="Q64" s="42"/>
      <c r="R64" s="17"/>
    </row>
    <row r="65" spans="1:18" ht="14.25" customHeight="1" thickBot="1" x14ac:dyDescent="0.25">
      <c r="A65" s="496">
        <v>20</v>
      </c>
      <c r="B65" s="137" t="s">
        <v>236</v>
      </c>
      <c r="C65" s="433"/>
      <c r="D65" s="388"/>
      <c r="E65" s="388"/>
      <c r="F65" s="388"/>
      <c r="G65" s="388"/>
      <c r="H65" s="388"/>
      <c r="I65" s="388"/>
      <c r="J65" s="388"/>
      <c r="K65" s="388"/>
      <c r="L65" s="388"/>
      <c r="M65" s="388"/>
      <c r="N65" s="388"/>
      <c r="O65" s="124">
        <f t="shared" si="0"/>
        <v>0</v>
      </c>
      <c r="P65" s="509"/>
      <c r="Q65" s="503"/>
      <c r="R65" s="17"/>
    </row>
    <row r="66" spans="1:18" ht="17.25" customHeight="1" thickBot="1" x14ac:dyDescent="0.25">
      <c r="A66" s="879" t="s">
        <v>162</v>
      </c>
      <c r="B66" s="880"/>
      <c r="C66" s="309">
        <f>C4+C5+C6+C11+C16+C19+C25+C55+C59+C62+C63+C64+C65</f>
        <v>0</v>
      </c>
      <c r="D66" s="309">
        <f t="shared" ref="D66:J66" si="8">D4+D5+D6+D11+D16+D19+D25+D55+D59+D62+D63+D64+D65</f>
        <v>0</v>
      </c>
      <c r="E66" s="309">
        <f t="shared" si="8"/>
        <v>0</v>
      </c>
      <c r="F66" s="309">
        <f t="shared" si="8"/>
        <v>0</v>
      </c>
      <c r="G66" s="309">
        <f t="shared" si="8"/>
        <v>0</v>
      </c>
      <c r="H66" s="309">
        <f t="shared" si="8"/>
        <v>0</v>
      </c>
      <c r="I66" s="309">
        <f t="shared" si="8"/>
        <v>0</v>
      </c>
      <c r="J66" s="309">
        <f t="shared" si="8"/>
        <v>0</v>
      </c>
      <c r="K66" s="309">
        <f t="shared" ref="K66" si="9">K4+K5+K6+K11+K16+K19+K25+K55+K59+K62+K63+K64+K65</f>
        <v>0</v>
      </c>
      <c r="L66" s="309">
        <f t="shared" ref="L66" si="10">L4+L5+L6+L11+L16+L19+L25+L55+L59+L62+L63+L64+L65</f>
        <v>0</v>
      </c>
      <c r="M66" s="309">
        <f t="shared" ref="M66" si="11">M4+M5+M6+M11+M16+M19+M25+M55+M59+M62+M63+M64+M65</f>
        <v>0</v>
      </c>
      <c r="N66" s="309">
        <f t="shared" ref="N66" si="12">N4+N5+N6+N11+N16+N19+N25+N55+N59+N62+N63+N64+N65</f>
        <v>0</v>
      </c>
      <c r="O66" s="309">
        <f>O4+O5+O6+O11+O16+O19+O25+O55+O59+O62+O63+O64+O65</f>
        <v>0</v>
      </c>
      <c r="P66" s="309">
        <f>P4+P5+P6+P11+P16+P19+P25+P55+P59+P62+P63+P64+P65</f>
        <v>0</v>
      </c>
      <c r="Q66" s="513" t="e">
        <f>O66/P66*100</f>
        <v>#DIV/0!</v>
      </c>
      <c r="R66" s="17"/>
    </row>
    <row r="67" spans="1:18" ht="17.25" hidden="1" customHeight="1" thickBot="1" x14ac:dyDescent="0.25">
      <c r="A67" s="138">
        <v>51</v>
      </c>
      <c r="B67" s="146" t="s">
        <v>152</v>
      </c>
      <c r="C67" s="316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2">
        <f t="shared" si="0"/>
        <v>0</v>
      </c>
      <c r="P67" s="12"/>
      <c r="Q67" s="36"/>
      <c r="R67" s="17"/>
    </row>
    <row r="68" spans="1:18" ht="15" customHeight="1" thickBot="1" x14ac:dyDescent="0.25">
      <c r="A68" s="195">
        <v>52</v>
      </c>
      <c r="B68" s="139" t="s">
        <v>164</v>
      </c>
      <c r="C68" s="391"/>
      <c r="D68" s="387"/>
      <c r="E68" s="387"/>
      <c r="F68" s="387"/>
      <c r="G68" s="387"/>
      <c r="H68" s="387"/>
      <c r="I68" s="387"/>
      <c r="J68" s="387"/>
      <c r="K68" s="387"/>
      <c r="L68" s="387"/>
      <c r="M68" s="387"/>
      <c r="N68" s="387"/>
      <c r="O68" s="12">
        <f t="shared" si="0"/>
        <v>0</v>
      </c>
      <c r="P68" s="12"/>
      <c r="Q68" s="196"/>
      <c r="R68" s="17"/>
    </row>
    <row r="69" spans="1:18" ht="17.25" customHeight="1" thickBot="1" x14ac:dyDescent="0.25">
      <c r="A69" s="877" t="s">
        <v>163</v>
      </c>
      <c r="B69" s="878"/>
      <c r="C69" s="310">
        <f>SUM(C66:C68)</f>
        <v>0</v>
      </c>
      <c r="D69" s="310">
        <f t="shared" ref="D69:N69" si="13">SUM(D66:D68)</f>
        <v>0</v>
      </c>
      <c r="E69" s="310">
        <f t="shared" si="13"/>
        <v>0</v>
      </c>
      <c r="F69" s="310">
        <f t="shared" si="13"/>
        <v>0</v>
      </c>
      <c r="G69" s="310">
        <f t="shared" si="13"/>
        <v>0</v>
      </c>
      <c r="H69" s="310">
        <f t="shared" si="13"/>
        <v>0</v>
      </c>
      <c r="I69" s="310">
        <f t="shared" si="13"/>
        <v>0</v>
      </c>
      <c r="J69" s="310">
        <f t="shared" si="13"/>
        <v>0</v>
      </c>
      <c r="K69" s="310">
        <f t="shared" si="13"/>
        <v>0</v>
      </c>
      <c r="L69" s="310">
        <f t="shared" si="13"/>
        <v>0</v>
      </c>
      <c r="M69" s="310">
        <f t="shared" si="13"/>
        <v>0</v>
      </c>
      <c r="N69" s="310">
        <f t="shared" si="13"/>
        <v>0</v>
      </c>
      <c r="O69" s="311">
        <f>SUM(O66:O68)</f>
        <v>0</v>
      </c>
      <c r="P69" s="313">
        <f>SUM(P66:P68)</f>
        <v>0</v>
      </c>
      <c r="Q69" s="312" t="e">
        <f>O69/P69*100</f>
        <v>#DIV/0!</v>
      </c>
      <c r="R69" s="17"/>
    </row>
    <row r="70" spans="1:18" ht="12.75" thickBot="1" x14ac:dyDescent="0.25">
      <c r="A70" s="426"/>
      <c r="B70" s="306"/>
      <c r="C70" s="399"/>
      <c r="D70" s="399"/>
      <c r="E70" s="396"/>
      <c r="F70" s="396"/>
      <c r="G70" s="396"/>
      <c r="H70" s="405"/>
      <c r="I70" s="398"/>
      <c r="J70" s="398"/>
      <c r="K70" s="398"/>
      <c r="L70" s="398"/>
      <c r="M70" s="28"/>
      <c r="N70" s="28"/>
      <c r="O70" s="17"/>
      <c r="P70" s="17"/>
      <c r="Q70" s="38"/>
      <c r="R70" s="17"/>
    </row>
    <row r="71" spans="1:18" ht="14.25" x14ac:dyDescent="0.2">
      <c r="A71" s="630"/>
      <c r="B71" s="631"/>
      <c r="C71" s="399"/>
      <c r="D71" s="399"/>
      <c r="E71" s="396"/>
      <c r="F71" s="396"/>
      <c r="G71" s="396"/>
      <c r="H71" s="396"/>
      <c r="I71" s="398"/>
      <c r="J71" s="398"/>
      <c r="K71" s="398"/>
      <c r="L71" s="398"/>
      <c r="N71" s="17"/>
      <c r="O71" s="28"/>
      <c r="P71" s="274"/>
      <c r="Q71" s="38"/>
      <c r="R71" s="17"/>
    </row>
    <row r="72" spans="1:18" ht="14.25" x14ac:dyDescent="0.2">
      <c r="A72" s="406"/>
      <c r="B72" s="401"/>
      <c r="C72" s="399"/>
      <c r="D72" s="399"/>
      <c r="E72" s="396"/>
      <c r="F72" s="396"/>
      <c r="G72" s="396"/>
      <c r="H72" s="396"/>
      <c r="I72" s="396"/>
      <c r="J72" s="396"/>
      <c r="K72" s="396"/>
      <c r="L72" s="396"/>
      <c r="M72" s="54"/>
      <c r="N72" s="54"/>
      <c r="O72" s="17"/>
      <c r="P72" s="274"/>
      <c r="Q72" s="38"/>
      <c r="R72" s="17"/>
    </row>
    <row r="73" spans="1:18" ht="8.25" customHeight="1" x14ac:dyDescent="0.2">
      <c r="A73" s="406"/>
      <c r="B73" s="395"/>
      <c r="C73" s="396"/>
      <c r="D73" s="396"/>
      <c r="E73" s="396"/>
      <c r="F73" s="396"/>
      <c r="G73" s="396"/>
      <c r="H73" s="398"/>
      <c r="I73" s="395"/>
      <c r="J73" s="398"/>
      <c r="K73" s="398"/>
      <c r="L73" s="395"/>
      <c r="M73" s="17"/>
      <c r="N73" s="17"/>
      <c r="O73" s="17"/>
      <c r="P73" s="17"/>
      <c r="Q73" s="17"/>
      <c r="R73" s="17"/>
    </row>
    <row r="74" spans="1:18" ht="12" x14ac:dyDescent="0.2">
      <c r="A74" s="406"/>
      <c r="B74" s="395"/>
      <c r="C74" s="396"/>
      <c r="D74" s="396"/>
      <c r="E74" s="396"/>
      <c r="F74" s="396"/>
      <c r="G74" s="396"/>
      <c r="H74" s="395"/>
      <c r="I74" s="395"/>
      <c r="J74" s="395"/>
      <c r="K74" s="395"/>
      <c r="L74" s="395"/>
      <c r="M74" s="17"/>
      <c r="N74" s="17"/>
      <c r="O74" s="17"/>
      <c r="P74" s="17"/>
      <c r="Q74" s="17"/>
      <c r="R74" s="17"/>
    </row>
    <row r="75" spans="1:18" ht="12" x14ac:dyDescent="0.2">
      <c r="A75" s="406"/>
      <c r="B75" s="395"/>
      <c r="C75" s="396"/>
      <c r="D75" s="396"/>
      <c r="E75" s="396"/>
      <c r="F75" s="396"/>
      <c r="G75" s="396"/>
      <c r="H75" s="395"/>
      <c r="I75" s="395"/>
      <c r="J75" s="395"/>
      <c r="K75" s="395"/>
      <c r="L75" s="395"/>
      <c r="M75" s="17"/>
      <c r="N75" s="17"/>
      <c r="O75" s="17"/>
      <c r="P75" s="17"/>
      <c r="Q75" s="17"/>
      <c r="R75" s="17"/>
    </row>
    <row r="76" spans="1:18" ht="12" x14ac:dyDescent="0.2">
      <c r="A76" s="407"/>
      <c r="B76" s="395"/>
      <c r="C76" s="396"/>
      <c r="D76" s="396"/>
      <c r="E76" s="396"/>
      <c r="F76" s="396"/>
      <c r="G76" s="396"/>
      <c r="H76" s="395"/>
      <c r="I76" s="395"/>
      <c r="J76" s="395"/>
      <c r="K76" s="395"/>
      <c r="L76" s="395"/>
      <c r="M76" s="17"/>
      <c r="N76" s="17"/>
      <c r="O76" s="17"/>
      <c r="P76" s="17"/>
      <c r="Q76" s="17"/>
      <c r="R76" s="17"/>
    </row>
    <row r="77" spans="1:18" ht="12" x14ac:dyDescent="0.2">
      <c r="A77" s="407"/>
      <c r="B77" s="395"/>
      <c r="C77" s="416"/>
      <c r="D77" s="416"/>
      <c r="E77" s="416"/>
      <c r="F77" s="416"/>
      <c r="G77" s="416"/>
      <c r="H77" s="395"/>
      <c r="I77" s="395"/>
      <c r="J77" s="395"/>
      <c r="K77" s="395"/>
      <c r="L77" s="395"/>
      <c r="M77" s="17"/>
      <c r="N77" s="17"/>
      <c r="O77" s="17"/>
      <c r="P77" s="17"/>
      <c r="Q77" s="17"/>
      <c r="R77" s="17"/>
    </row>
    <row r="78" spans="1:18" ht="12" x14ac:dyDescent="0.2">
      <c r="A78" s="407"/>
      <c r="B78" s="395"/>
      <c r="C78" s="416"/>
      <c r="D78" s="416"/>
      <c r="E78" s="416"/>
      <c r="F78" s="416"/>
      <c r="G78" s="416"/>
      <c r="H78" s="395"/>
      <c r="I78" s="395"/>
      <c r="J78" s="395"/>
      <c r="K78" s="395"/>
      <c r="L78" s="395"/>
      <c r="M78" s="17"/>
      <c r="N78" s="17"/>
      <c r="O78" s="17"/>
      <c r="P78" s="17"/>
      <c r="Q78" s="17"/>
      <c r="R78" s="17"/>
    </row>
    <row r="79" spans="1:18" ht="12" x14ac:dyDescent="0.2">
      <c r="A79" s="18"/>
      <c r="B79" s="17"/>
      <c r="C79" s="27"/>
      <c r="D79" s="27"/>
      <c r="E79" s="27"/>
      <c r="F79" s="27"/>
      <c r="G79" s="2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</row>
    <row r="80" spans="1:18" ht="12" x14ac:dyDescent="0.2">
      <c r="A80" s="18"/>
      <c r="B80" s="17"/>
      <c r="C80" s="27"/>
      <c r="D80" s="27"/>
      <c r="E80" s="27"/>
      <c r="F80" s="27"/>
      <c r="G80" s="2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</row>
    <row r="81" spans="1:18" ht="12" x14ac:dyDescent="0.2">
      <c r="A81" s="18"/>
      <c r="B81" s="17"/>
      <c r="C81" s="27"/>
      <c r="D81" s="27"/>
      <c r="E81" s="27"/>
      <c r="F81" s="27"/>
      <c r="G81" s="27"/>
      <c r="H81" s="17"/>
      <c r="I81" s="17"/>
      <c r="J81" s="17"/>
      <c r="K81" s="17"/>
      <c r="L81" s="17"/>
      <c r="M81" s="17"/>
      <c r="N81" s="17"/>
      <c r="O81" s="17"/>
      <c r="P81" s="17"/>
      <c r="Q81" s="38"/>
      <c r="R81" s="17"/>
    </row>
    <row r="82" spans="1:18" ht="12" x14ac:dyDescent="0.2">
      <c r="A82" s="18"/>
      <c r="B82" s="17"/>
      <c r="C82" s="27"/>
      <c r="D82" s="27"/>
      <c r="E82" s="27"/>
      <c r="F82" s="27"/>
      <c r="G82" s="27"/>
      <c r="H82" s="17"/>
      <c r="I82" s="17"/>
      <c r="J82" s="17"/>
      <c r="K82" s="17"/>
      <c r="L82" s="17"/>
      <c r="M82" s="17"/>
      <c r="N82" s="17"/>
      <c r="O82" s="17"/>
      <c r="P82" s="17"/>
      <c r="Q82" s="38"/>
      <c r="R82" s="17"/>
    </row>
    <row r="83" spans="1:18" ht="12" x14ac:dyDescent="0.2">
      <c r="A83" s="18"/>
      <c r="B83" s="17"/>
      <c r="C83" s="27"/>
      <c r="D83" s="27"/>
      <c r="E83" s="27"/>
      <c r="F83" s="27"/>
      <c r="G83" s="27"/>
      <c r="H83" s="17"/>
      <c r="I83" s="17"/>
      <c r="J83" s="17"/>
      <c r="K83" s="17"/>
      <c r="L83" s="17"/>
      <c r="M83" s="17"/>
      <c r="N83" s="17"/>
      <c r="O83" s="17"/>
      <c r="P83" s="17"/>
      <c r="Q83" s="38"/>
      <c r="R83" s="17"/>
    </row>
    <row r="84" spans="1:18" ht="12" x14ac:dyDescent="0.2">
      <c r="A84" s="18"/>
      <c r="B84" s="17"/>
      <c r="C84" s="27"/>
      <c r="D84" s="27"/>
      <c r="E84" s="27"/>
      <c r="F84" s="27"/>
      <c r="G84" s="27"/>
      <c r="H84" s="17"/>
      <c r="I84" s="17"/>
      <c r="J84" s="17"/>
      <c r="K84" s="17"/>
      <c r="L84" s="17"/>
      <c r="M84" s="17"/>
      <c r="N84" s="17"/>
      <c r="O84" s="17"/>
      <c r="P84" s="17"/>
      <c r="Q84" s="38"/>
      <c r="R84" s="17"/>
    </row>
    <row r="85" spans="1:18" ht="12" x14ac:dyDescent="0.2">
      <c r="A85" s="18"/>
      <c r="B85" s="17"/>
      <c r="C85" s="27"/>
      <c r="D85" s="27"/>
      <c r="E85" s="27"/>
      <c r="F85" s="27"/>
      <c r="G85" s="27"/>
      <c r="H85" s="17"/>
      <c r="I85" s="17"/>
      <c r="J85" s="17"/>
      <c r="K85" s="17"/>
      <c r="L85" s="17"/>
      <c r="M85" s="17"/>
      <c r="N85" s="17"/>
      <c r="O85" s="17"/>
      <c r="P85" s="17"/>
      <c r="Q85" s="38"/>
      <c r="R85" s="17"/>
    </row>
    <row r="86" spans="1:18" ht="12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17"/>
      <c r="L86" s="17"/>
      <c r="M86" s="17"/>
      <c r="N86" s="17"/>
      <c r="O86" s="17"/>
      <c r="P86" s="17"/>
      <c r="Q86" s="38"/>
      <c r="R86" s="17"/>
    </row>
    <row r="87" spans="1:18" ht="12" x14ac:dyDescent="0.2">
      <c r="A87" s="18"/>
      <c r="B87" s="17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</row>
    <row r="88" spans="1:18" ht="12" x14ac:dyDescent="0.2">
      <c r="A88" s="18"/>
      <c r="B88" s="17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ht="12" x14ac:dyDescent="0.2">
      <c r="A89" s="18"/>
      <c r="B89" s="17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1:18" ht="12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ht="12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</sheetData>
  <mergeCells count="4">
    <mergeCell ref="A2:P2"/>
    <mergeCell ref="A3:B3"/>
    <mergeCell ref="A66:B66"/>
    <mergeCell ref="A69:B69"/>
  </mergeCells>
  <conditionalFormatting sqref="P56:P58">
    <cfRule type="cellIs" dxfId="11" priority="1" stopIfTrue="1" operator="greaterThan">
      <formula>100</formula>
    </cfRule>
  </conditionalFormatting>
  <printOptions horizontalCentered="1"/>
  <pageMargins left="0.19685039370078741" right="0.19685039370078741" top="0.59055118110236227" bottom="0.23622047244094491" header="0.35433070866141736" footer="0.15748031496062992"/>
  <pageSetup paperSize="9" scale="55" orientation="landscape" r:id="rId1"/>
  <headerFooter alignWithMargins="0">
    <oddHeader>&amp;L&amp;9Seção Financeira/ SADM/ EPSJV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639"/>
  <sheetViews>
    <sheetView topLeftCell="A39" zoomScaleNormal="100" workbookViewId="0">
      <pane xSplit="2" topLeftCell="M1" activePane="topRight" state="frozen"/>
      <selection pane="topRight" activeCell="E13" sqref="E13"/>
    </sheetView>
  </sheetViews>
  <sheetFormatPr defaultColWidth="9.28515625" defaultRowHeight="11.25" x14ac:dyDescent="0.2"/>
  <cols>
    <col min="1" max="1" width="5.42578125" style="14" customWidth="1"/>
    <col min="2" max="2" width="27.140625" style="1" customWidth="1"/>
    <col min="3" max="3" width="11" style="3" customWidth="1"/>
    <col min="4" max="4" width="11" style="3" bestFit="1" customWidth="1"/>
    <col min="5" max="5" width="10.42578125" style="3" bestFit="1" customWidth="1"/>
    <col min="6" max="6" width="11" style="3" bestFit="1" customWidth="1"/>
    <col min="7" max="7" width="10.42578125" style="3" customWidth="1"/>
    <col min="8" max="8" width="10" style="1" bestFit="1" customWidth="1"/>
    <col min="9" max="9" width="12.140625" style="1" customWidth="1"/>
    <col min="10" max="10" width="11" style="1" customWidth="1"/>
    <col min="11" max="11" width="10.28515625" style="1" customWidth="1"/>
    <col min="12" max="12" width="10.42578125" style="1" customWidth="1"/>
    <col min="13" max="13" width="10.7109375" style="1" customWidth="1"/>
    <col min="14" max="14" width="11.42578125" style="1" customWidth="1"/>
    <col min="15" max="15" width="12.7109375" style="1" customWidth="1"/>
    <col min="16" max="16" width="12.28515625" style="1" customWidth="1"/>
    <col min="17" max="17" width="7.7109375" style="1" customWidth="1"/>
    <col min="18" max="16384" width="9.28515625" style="1"/>
  </cols>
  <sheetData>
    <row r="1" spans="1:24" ht="15" x14ac:dyDescent="0.25">
      <c r="A1" s="61" t="s">
        <v>418</v>
      </c>
      <c r="I1" s="13"/>
      <c r="K1" s="15"/>
      <c r="P1" s="13"/>
    </row>
    <row r="2" spans="1:24" ht="18" x14ac:dyDescent="0.25">
      <c r="A2" s="876" t="s">
        <v>189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876"/>
    </row>
    <row r="3" spans="1:24" s="121" customFormat="1" ht="24" x14ac:dyDescent="0.2">
      <c r="A3" s="881" t="s">
        <v>42</v>
      </c>
      <c r="B3" s="882"/>
      <c r="C3" s="117" t="s">
        <v>13</v>
      </c>
      <c r="D3" s="165" t="s">
        <v>14</v>
      </c>
      <c r="E3" s="165" t="s">
        <v>15</v>
      </c>
      <c r="F3" s="165" t="s">
        <v>16</v>
      </c>
      <c r="G3" s="165" t="s">
        <v>17</v>
      </c>
      <c r="H3" s="101" t="s">
        <v>3</v>
      </c>
      <c r="I3" s="83" t="s">
        <v>4</v>
      </c>
      <c r="J3" s="116" t="s">
        <v>5</v>
      </c>
      <c r="K3" s="83" t="s">
        <v>6</v>
      </c>
      <c r="L3" s="83" t="s">
        <v>7</v>
      </c>
      <c r="M3" s="116" t="s">
        <v>8</v>
      </c>
      <c r="N3" s="126" t="s">
        <v>9</v>
      </c>
      <c r="O3" s="119" t="s">
        <v>191</v>
      </c>
      <c r="P3" s="57" t="s">
        <v>157</v>
      </c>
      <c r="Q3" s="120" t="s">
        <v>76</v>
      </c>
      <c r="R3" s="112"/>
      <c r="S3" s="112"/>
      <c r="T3" s="112"/>
      <c r="U3" s="112"/>
      <c r="V3" s="112"/>
      <c r="W3" s="112"/>
      <c r="X3" s="112"/>
    </row>
    <row r="4" spans="1:24" ht="14.25" customHeight="1" x14ac:dyDescent="0.2">
      <c r="A4" s="127">
        <v>14</v>
      </c>
      <c r="B4" s="128" t="s">
        <v>31</v>
      </c>
      <c r="C4" s="374"/>
      <c r="D4" s="375"/>
      <c r="E4" s="375">
        <f>2105.27+1097.68</f>
        <v>3202.95</v>
      </c>
      <c r="F4" s="375"/>
      <c r="G4" s="375"/>
      <c r="H4" s="375"/>
      <c r="I4" s="375"/>
      <c r="J4" s="375"/>
      <c r="K4" s="375"/>
      <c r="L4" s="373"/>
      <c r="M4" s="373"/>
      <c r="N4" s="375"/>
      <c r="O4" s="30">
        <f t="shared" ref="O4:O10" si="0">SUM(C4:N4)</f>
        <v>3202.95</v>
      </c>
      <c r="P4" s="86"/>
      <c r="Q4" s="31" t="e">
        <f>O4/P4*100</f>
        <v>#DIV/0!</v>
      </c>
    </row>
    <row r="5" spans="1:24" ht="14.25" customHeight="1" x14ac:dyDescent="0.2">
      <c r="A5" s="468">
        <v>18</v>
      </c>
      <c r="B5" s="128" t="s">
        <v>153</v>
      </c>
      <c r="C5" s="374"/>
      <c r="D5" s="374"/>
      <c r="E5" s="375"/>
      <c r="F5" s="374"/>
      <c r="G5" s="374"/>
      <c r="H5" s="374"/>
      <c r="I5" s="374"/>
      <c r="J5" s="374"/>
      <c r="K5" s="374"/>
      <c r="L5" s="374"/>
      <c r="M5" s="374"/>
      <c r="N5" s="374"/>
      <c r="O5" s="30">
        <f t="shared" si="0"/>
        <v>0</v>
      </c>
      <c r="P5" s="87"/>
      <c r="Q5" s="31"/>
    </row>
    <row r="6" spans="1:24" ht="14.25" customHeight="1" x14ac:dyDescent="0.2">
      <c r="A6" s="127">
        <v>30</v>
      </c>
      <c r="B6" s="128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8">
        <f>SUM(P7:P10)</f>
        <v>0</v>
      </c>
      <c r="Q6" s="31"/>
    </row>
    <row r="7" spans="1:24" ht="12.4" customHeight="1" x14ac:dyDescent="0.2">
      <c r="A7" s="129"/>
      <c r="B7" s="115" t="s">
        <v>24</v>
      </c>
      <c r="C7" s="372"/>
      <c r="D7" s="372"/>
      <c r="E7" s="377"/>
      <c r="F7" s="372"/>
      <c r="G7" s="372"/>
      <c r="H7" s="381"/>
      <c r="I7" s="372"/>
      <c r="J7" s="372"/>
      <c r="K7" s="372"/>
      <c r="L7" s="377"/>
      <c r="M7" s="372"/>
      <c r="N7" s="377"/>
      <c r="O7" s="10">
        <f t="shared" si="0"/>
        <v>0</v>
      </c>
      <c r="P7" s="535"/>
      <c r="Q7" s="38"/>
    </row>
    <row r="8" spans="1:24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 t="shared" si="0"/>
        <v>0</v>
      </c>
      <c r="P8" s="6"/>
      <c r="Q8" s="38"/>
    </row>
    <row r="9" spans="1:24" ht="12.4" customHeight="1" x14ac:dyDescent="0.2">
      <c r="A9" s="130"/>
      <c r="B9" s="6" t="s">
        <v>140</v>
      </c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10">
        <f t="shared" si="0"/>
        <v>0</v>
      </c>
      <c r="P9" s="6"/>
      <c r="Q9" s="38"/>
    </row>
    <row r="10" spans="1:24" ht="12" x14ac:dyDescent="0.2">
      <c r="A10" s="131"/>
      <c r="B10" s="5" t="s">
        <v>305</v>
      </c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10">
        <f t="shared" si="0"/>
        <v>0</v>
      </c>
      <c r="P10" s="6"/>
      <c r="Q10" s="38"/>
    </row>
    <row r="11" spans="1:24" ht="14.25" customHeight="1" x14ac:dyDescent="0.2">
      <c r="A11" s="127">
        <v>33</v>
      </c>
      <c r="B11" s="128" t="s">
        <v>18</v>
      </c>
      <c r="C11" s="24">
        <f t="shared" ref="C11:P11" si="2">SUM(C12:C15)</f>
        <v>0</v>
      </c>
      <c r="D11" s="24">
        <f t="shared" si="2"/>
        <v>0</v>
      </c>
      <c r="E11" s="24">
        <f t="shared" si="2"/>
        <v>4482.49</v>
      </c>
      <c r="F11" s="24">
        <f t="shared" si="2"/>
        <v>0</v>
      </c>
      <c r="G11" s="24">
        <f t="shared" si="2"/>
        <v>0</v>
      </c>
      <c r="H11" s="24">
        <f t="shared" si="2"/>
        <v>0</v>
      </c>
      <c r="I11" s="24">
        <f t="shared" si="2"/>
        <v>0</v>
      </c>
      <c r="J11" s="24">
        <f t="shared" si="2"/>
        <v>0</v>
      </c>
      <c r="K11" s="24">
        <f t="shared" si="2"/>
        <v>0</v>
      </c>
      <c r="L11" s="24">
        <f t="shared" si="2"/>
        <v>0</v>
      </c>
      <c r="M11" s="24">
        <f t="shared" si="2"/>
        <v>0</v>
      </c>
      <c r="N11" s="24">
        <f t="shared" si="2"/>
        <v>0</v>
      </c>
      <c r="O11" s="24">
        <f t="shared" si="2"/>
        <v>4482.49</v>
      </c>
      <c r="P11" s="24">
        <f t="shared" si="2"/>
        <v>0</v>
      </c>
      <c r="Q11" s="31" t="e">
        <f>O11/P11*100</f>
        <v>#DIV/0!</v>
      </c>
    </row>
    <row r="12" spans="1:24" ht="14.25" customHeight="1" x14ac:dyDescent="0.2">
      <c r="A12" s="47"/>
      <c r="B12" s="115" t="s">
        <v>112</v>
      </c>
      <c r="C12" s="381"/>
      <c r="D12" s="381"/>
      <c r="E12" s="381">
        <v>4482.49</v>
      </c>
      <c r="F12" s="372"/>
      <c r="G12" s="381"/>
      <c r="H12" s="372"/>
      <c r="I12" s="381"/>
      <c r="J12" s="381"/>
      <c r="K12" s="381"/>
      <c r="L12" s="381"/>
      <c r="M12" s="381"/>
      <c r="N12" s="381"/>
      <c r="O12" s="9">
        <f>SUM(C12:N12)</f>
        <v>4482.49</v>
      </c>
      <c r="P12" s="9"/>
      <c r="Q12" s="33"/>
    </row>
    <row r="13" spans="1:24" ht="14.25" customHeight="1" x14ac:dyDescent="0.2">
      <c r="A13" s="134"/>
      <c r="B13" s="6" t="s">
        <v>288</v>
      </c>
      <c r="C13" s="382"/>
      <c r="D13" s="382"/>
      <c r="E13" s="382"/>
      <c r="F13" s="382"/>
      <c r="G13" s="386"/>
      <c r="H13" s="382"/>
      <c r="I13" s="382"/>
      <c r="J13" s="382"/>
      <c r="K13" s="382"/>
      <c r="L13" s="380"/>
      <c r="M13" s="382"/>
      <c r="N13" s="382"/>
      <c r="O13" s="37">
        <f>SUM(C13:N13)</f>
        <v>0</v>
      </c>
      <c r="P13" s="10"/>
      <c r="Q13" s="38"/>
    </row>
    <row r="14" spans="1:24" ht="14.25" customHeight="1" x14ac:dyDescent="0.2">
      <c r="A14" s="134"/>
      <c r="B14" s="6" t="s">
        <v>270</v>
      </c>
      <c r="C14" s="382"/>
      <c r="D14" s="382"/>
      <c r="E14" s="382"/>
      <c r="F14" s="382"/>
      <c r="G14" s="382"/>
      <c r="H14" s="382"/>
      <c r="I14" s="382"/>
      <c r="J14" s="382"/>
      <c r="K14" s="382"/>
      <c r="L14" s="380"/>
      <c r="M14" s="382"/>
      <c r="N14" s="382"/>
      <c r="O14" s="37"/>
      <c r="P14" s="10"/>
      <c r="Q14" s="38"/>
    </row>
    <row r="15" spans="1:24" ht="14.25" customHeight="1" x14ac:dyDescent="0.2">
      <c r="A15" s="206"/>
      <c r="B15" s="5" t="s">
        <v>155</v>
      </c>
      <c r="C15" s="376"/>
      <c r="D15" s="376"/>
      <c r="E15" s="376"/>
      <c r="F15" s="376"/>
      <c r="G15" s="376"/>
      <c r="H15" s="376"/>
      <c r="I15" s="383"/>
      <c r="J15" s="376"/>
      <c r="K15" s="376"/>
      <c r="L15" s="376"/>
      <c r="M15" s="376"/>
      <c r="N15" s="376"/>
      <c r="O15" s="39">
        <f>SUM(C15:N15)</f>
        <v>0</v>
      </c>
      <c r="P15" s="40"/>
      <c r="Q15" s="49"/>
    </row>
    <row r="16" spans="1:24" ht="14.25" customHeight="1" x14ac:dyDescent="0.2">
      <c r="A16" s="458">
        <v>34</v>
      </c>
      <c r="B16" s="128" t="s">
        <v>211</v>
      </c>
      <c r="C16" s="422">
        <f>C17+C18</f>
        <v>28013.13</v>
      </c>
      <c r="D16" s="422">
        <f t="shared" ref="D16:N16" si="3">D17+D18</f>
        <v>27742.62</v>
      </c>
      <c r="E16" s="422">
        <f t="shared" si="3"/>
        <v>0</v>
      </c>
      <c r="F16" s="422">
        <f t="shared" si="3"/>
        <v>0</v>
      </c>
      <c r="G16" s="422">
        <f t="shared" si="3"/>
        <v>0</v>
      </c>
      <c r="H16" s="422">
        <f t="shared" si="3"/>
        <v>0</v>
      </c>
      <c r="I16" s="422">
        <f t="shared" si="3"/>
        <v>0</v>
      </c>
      <c r="J16" s="422">
        <f t="shared" si="3"/>
        <v>0</v>
      </c>
      <c r="K16" s="422">
        <f t="shared" si="3"/>
        <v>0</v>
      </c>
      <c r="L16" s="422">
        <f t="shared" si="3"/>
        <v>0</v>
      </c>
      <c r="M16" s="422">
        <f t="shared" si="3"/>
        <v>0</v>
      </c>
      <c r="N16" s="422">
        <f t="shared" si="3"/>
        <v>0</v>
      </c>
      <c r="O16" s="375">
        <f>O17+O18</f>
        <v>55755.75</v>
      </c>
      <c r="P16" s="375">
        <f>SUM(P17:P18)</f>
        <v>0</v>
      </c>
      <c r="Q16" s="49" t="e">
        <f>O16/P16*100</f>
        <v>#DIV/0!</v>
      </c>
    </row>
    <row r="17" spans="1:17" ht="12.75" customHeight="1" x14ac:dyDescent="0.2">
      <c r="A17" s="697"/>
      <c r="B17" s="216" t="s">
        <v>289</v>
      </c>
      <c r="C17" s="382"/>
      <c r="D17" s="382"/>
      <c r="E17" s="382"/>
      <c r="F17" s="382"/>
      <c r="G17" s="382"/>
      <c r="H17" s="382"/>
      <c r="I17" s="382"/>
      <c r="J17" s="382"/>
      <c r="K17" s="382"/>
      <c r="L17" s="382"/>
      <c r="M17" s="382"/>
      <c r="N17" s="399"/>
      <c r="O17" s="10">
        <f>SUM(C17:N17)</f>
        <v>0</v>
      </c>
      <c r="P17" s="25"/>
      <c r="Q17" s="38"/>
    </row>
    <row r="18" spans="1:17" ht="12.75" customHeight="1" x14ac:dyDescent="0.2">
      <c r="A18" s="697"/>
      <c r="B18" s="216" t="s">
        <v>417</v>
      </c>
      <c r="C18" s="382">
        <v>28013.13</v>
      </c>
      <c r="D18" s="382">
        <v>27742.62</v>
      </c>
      <c r="E18" s="382"/>
      <c r="F18" s="382"/>
      <c r="G18" s="382"/>
      <c r="H18" s="382"/>
      <c r="I18" s="382"/>
      <c r="J18" s="382"/>
      <c r="K18" s="382"/>
      <c r="L18" s="382"/>
      <c r="M18" s="382"/>
      <c r="N18" s="382"/>
      <c r="O18" s="10">
        <f>SUM(C18:N18)</f>
        <v>55755.75</v>
      </c>
      <c r="P18" s="25"/>
      <c r="Q18" s="38"/>
    </row>
    <row r="19" spans="1:17" ht="14.25" customHeight="1" x14ac:dyDescent="0.2">
      <c r="A19" s="127">
        <v>36</v>
      </c>
      <c r="B19" s="128" t="s">
        <v>21</v>
      </c>
      <c r="C19" s="8">
        <f t="shared" ref="C19:O19" si="4">SUM(C20:C24)</f>
        <v>0</v>
      </c>
      <c r="D19" s="8">
        <f t="shared" si="4"/>
        <v>0</v>
      </c>
      <c r="E19" s="8">
        <f t="shared" si="4"/>
        <v>0</v>
      </c>
      <c r="F19" s="8">
        <f t="shared" si="4"/>
        <v>0</v>
      </c>
      <c r="G19" s="8">
        <f t="shared" si="4"/>
        <v>0</v>
      </c>
      <c r="H19" s="8">
        <f t="shared" si="4"/>
        <v>0</v>
      </c>
      <c r="I19" s="8">
        <f t="shared" si="4"/>
        <v>0</v>
      </c>
      <c r="J19" s="8">
        <f t="shared" si="4"/>
        <v>0</v>
      </c>
      <c r="K19" s="8">
        <f t="shared" si="4"/>
        <v>0</v>
      </c>
      <c r="L19" s="8">
        <f t="shared" si="4"/>
        <v>0</v>
      </c>
      <c r="M19" s="8">
        <f t="shared" si="4"/>
        <v>0</v>
      </c>
      <c r="N19" s="8">
        <f t="shared" si="4"/>
        <v>0</v>
      </c>
      <c r="O19" s="30">
        <f t="shared" si="4"/>
        <v>0</v>
      </c>
      <c r="P19" s="23">
        <f>SUM(P20:P24)</f>
        <v>0</v>
      </c>
      <c r="Q19" s="31" t="e">
        <f>O19/P19*100</f>
        <v>#DIV/0!</v>
      </c>
    </row>
    <row r="20" spans="1:17" ht="12.75" customHeight="1" x14ac:dyDescent="0.2">
      <c r="A20" s="134"/>
      <c r="B20" s="216" t="s">
        <v>151</v>
      </c>
      <c r="C20" s="372">
        <v>0</v>
      </c>
      <c r="D20" s="372">
        <v>0</v>
      </c>
      <c r="E20" s="372">
        <v>0</v>
      </c>
      <c r="F20" s="372">
        <v>0</v>
      </c>
      <c r="G20" s="372">
        <v>0</v>
      </c>
      <c r="H20" s="372">
        <v>0</v>
      </c>
      <c r="I20" s="372">
        <v>0</v>
      </c>
      <c r="J20" s="372">
        <v>0</v>
      </c>
      <c r="K20" s="372">
        <v>0</v>
      </c>
      <c r="L20" s="372">
        <v>0</v>
      </c>
      <c r="M20" s="372">
        <v>0</v>
      </c>
      <c r="N20" s="372">
        <v>0</v>
      </c>
      <c r="O20" s="32">
        <f>SUM(C20:N20)</f>
        <v>0</v>
      </c>
      <c r="P20" s="10"/>
      <c r="Q20" s="38"/>
    </row>
    <row r="21" spans="1:17" ht="12.4" customHeight="1" x14ac:dyDescent="0.2">
      <c r="A21" s="134"/>
      <c r="B21" s="6" t="s">
        <v>34</v>
      </c>
      <c r="C21" s="377"/>
      <c r="D21" s="382"/>
      <c r="E21" s="386"/>
      <c r="F21" s="377"/>
      <c r="G21" s="386"/>
      <c r="H21" s="386"/>
      <c r="I21" s="386"/>
      <c r="J21" s="377"/>
      <c r="K21" s="377"/>
      <c r="L21" s="377"/>
      <c r="M21" s="377"/>
      <c r="N21" s="377"/>
      <c r="O21" s="37">
        <f>SUM(C21:N21)</f>
        <v>0</v>
      </c>
      <c r="P21" s="10"/>
      <c r="Q21" s="38"/>
    </row>
    <row r="22" spans="1:17" ht="12.4" customHeight="1" x14ac:dyDescent="0.2">
      <c r="A22" s="47"/>
      <c r="B22" s="6" t="s">
        <v>26</v>
      </c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">
        <f>SUM(C22:N22)</f>
        <v>0</v>
      </c>
      <c r="P22" s="10"/>
      <c r="Q22" s="38"/>
    </row>
    <row r="23" spans="1:17" ht="12.4" customHeight="1" x14ac:dyDescent="0.2">
      <c r="A23" s="134"/>
      <c r="B23" s="6" t="s">
        <v>123</v>
      </c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">
        <f>SUM(C23:N23)</f>
        <v>0</v>
      </c>
      <c r="P23" s="10"/>
      <c r="Q23" s="38"/>
    </row>
    <row r="24" spans="1:17" ht="12.4" customHeight="1" x14ac:dyDescent="0.2">
      <c r="A24" s="134"/>
      <c r="B24" s="6" t="s">
        <v>19</v>
      </c>
      <c r="C24" s="378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">
        <f>SUM(C24:N24)</f>
        <v>0</v>
      </c>
      <c r="P24" s="10"/>
      <c r="Q24" s="48"/>
    </row>
    <row r="25" spans="1:17" ht="14.25" customHeight="1" x14ac:dyDescent="0.2">
      <c r="A25" s="127">
        <v>39</v>
      </c>
      <c r="B25" s="128" t="s">
        <v>11</v>
      </c>
      <c r="C25" s="8">
        <f>SUM(C26:C54)</f>
        <v>0</v>
      </c>
      <c r="D25" s="8">
        <f t="shared" ref="D25:P25" si="5">SUM(D26:D54)</f>
        <v>0</v>
      </c>
      <c r="E25" s="8">
        <f t="shared" si="5"/>
        <v>0</v>
      </c>
      <c r="F25" s="606">
        <f t="shared" si="5"/>
        <v>0</v>
      </c>
      <c r="G25" s="606">
        <f t="shared" si="5"/>
        <v>0</v>
      </c>
      <c r="H25" s="606">
        <f t="shared" si="5"/>
        <v>0</v>
      </c>
      <c r="I25" s="606">
        <f t="shared" si="5"/>
        <v>0</v>
      </c>
      <c r="J25" s="8">
        <f t="shared" si="5"/>
        <v>0</v>
      </c>
      <c r="K25" s="8">
        <f t="shared" si="5"/>
        <v>0</v>
      </c>
      <c r="L25" s="8">
        <f t="shared" si="5"/>
        <v>0</v>
      </c>
      <c r="M25" s="8">
        <f t="shared" si="5"/>
        <v>0</v>
      </c>
      <c r="N25" s="8">
        <f t="shared" si="5"/>
        <v>0</v>
      </c>
      <c r="O25" s="8">
        <f t="shared" si="5"/>
        <v>0</v>
      </c>
      <c r="P25" s="8">
        <f t="shared" si="5"/>
        <v>0</v>
      </c>
      <c r="Q25" s="49" t="e">
        <f>O25/P25*100</f>
        <v>#DIV/0!</v>
      </c>
    </row>
    <row r="26" spans="1:17" ht="12.4" customHeight="1" x14ac:dyDescent="0.2">
      <c r="A26" s="272"/>
      <c r="B26" s="6" t="s">
        <v>241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">
        <f t="shared" ref="O26:O55" si="6">SUM(C26:N26)</f>
        <v>0</v>
      </c>
      <c r="P26" s="44"/>
      <c r="Q26" s="38"/>
    </row>
    <row r="27" spans="1:17" ht="12.4" customHeight="1" x14ac:dyDescent="0.2">
      <c r="A27" s="47"/>
      <c r="B27" s="6" t="s">
        <v>282</v>
      </c>
      <c r="C27" s="379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">
        <f t="shared" si="6"/>
        <v>0</v>
      </c>
      <c r="P27" s="53"/>
      <c r="Q27" s="38"/>
    </row>
    <row r="28" spans="1:17" ht="12.4" customHeight="1" x14ac:dyDescent="0.2">
      <c r="A28" s="134"/>
      <c r="B28" s="6" t="s">
        <v>126</v>
      </c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">
        <f t="shared" si="6"/>
        <v>0</v>
      </c>
      <c r="P28" s="44"/>
      <c r="Q28" s="38"/>
    </row>
    <row r="29" spans="1:17" ht="12.4" customHeight="1" x14ac:dyDescent="0.2">
      <c r="A29" s="392"/>
      <c r="B29" s="105" t="s">
        <v>225</v>
      </c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">
        <f t="shared" si="6"/>
        <v>0</v>
      </c>
      <c r="P29" s="44"/>
      <c r="Q29" s="38"/>
    </row>
    <row r="30" spans="1:17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">
        <f t="shared" si="6"/>
        <v>0</v>
      </c>
      <c r="P30" s="44"/>
      <c r="Q30" s="38"/>
    </row>
    <row r="31" spans="1:17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">
        <f t="shared" si="6"/>
        <v>0</v>
      </c>
      <c r="P31" s="44"/>
      <c r="Q31" s="38"/>
    </row>
    <row r="32" spans="1:17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">
        <f t="shared" si="6"/>
        <v>0</v>
      </c>
      <c r="P32" s="53"/>
      <c r="Q32" s="38"/>
    </row>
    <row r="33" spans="1:18" ht="12.4" customHeight="1" x14ac:dyDescent="0.2">
      <c r="A33" s="134"/>
      <c r="B33" s="105" t="s">
        <v>230</v>
      </c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">
        <f t="shared" si="6"/>
        <v>0</v>
      </c>
      <c r="P33" s="53"/>
      <c r="Q33" s="38"/>
    </row>
    <row r="34" spans="1:18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">
        <f t="shared" si="6"/>
        <v>0</v>
      </c>
      <c r="P34" s="53"/>
      <c r="Q34" s="38"/>
    </row>
    <row r="35" spans="1:18" ht="12.4" customHeight="1" x14ac:dyDescent="0.2">
      <c r="A35" s="134"/>
      <c r="B35" s="105" t="s">
        <v>120</v>
      </c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">
        <f t="shared" si="6"/>
        <v>0</v>
      </c>
      <c r="P35" s="53"/>
      <c r="Q35" s="38"/>
    </row>
    <row r="36" spans="1:18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">
        <f t="shared" si="6"/>
        <v>0</v>
      </c>
      <c r="P36" s="53"/>
      <c r="Q36" s="38"/>
    </row>
    <row r="37" spans="1:18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">
        <f t="shared" si="6"/>
        <v>0</v>
      </c>
      <c r="P37" s="53"/>
      <c r="Q37" s="38"/>
    </row>
    <row r="38" spans="1:18" ht="12.4" customHeight="1" x14ac:dyDescent="0.2">
      <c r="A38" s="134"/>
      <c r="B38" s="6" t="s">
        <v>46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">
        <f t="shared" si="6"/>
        <v>0</v>
      </c>
      <c r="P38" s="53"/>
      <c r="Q38" s="38"/>
    </row>
    <row r="39" spans="1:18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">
        <f t="shared" si="6"/>
        <v>0</v>
      </c>
      <c r="P39" s="53"/>
      <c r="Q39" s="38"/>
    </row>
    <row r="40" spans="1:18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">
        <f t="shared" si="6"/>
        <v>0</v>
      </c>
      <c r="P40" s="44"/>
      <c r="Q40" s="38"/>
    </row>
    <row r="41" spans="1:18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82"/>
      <c r="M41" s="379"/>
      <c r="N41" s="379"/>
      <c r="O41" s="37">
        <f t="shared" si="6"/>
        <v>0</v>
      </c>
      <c r="P41" s="44"/>
      <c r="Q41" s="38"/>
    </row>
    <row r="42" spans="1:18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37">
        <f t="shared" si="6"/>
        <v>0</v>
      </c>
      <c r="P42" s="10"/>
      <c r="Q42" s="38"/>
    </row>
    <row r="43" spans="1:18" ht="12.4" customHeight="1" x14ac:dyDescent="0.2">
      <c r="A43" s="134"/>
      <c r="B43" s="6" t="s">
        <v>142</v>
      </c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82"/>
      <c r="O43" s="37">
        <f t="shared" si="6"/>
        <v>0</v>
      </c>
      <c r="P43" s="10"/>
      <c r="Q43" s="38"/>
    </row>
    <row r="44" spans="1:18" ht="12.4" customHeight="1" x14ac:dyDescent="0.2">
      <c r="A44" s="47"/>
      <c r="B44" s="6" t="s">
        <v>161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82"/>
      <c r="O44" s="37">
        <f t="shared" si="6"/>
        <v>0</v>
      </c>
      <c r="P44" s="53"/>
      <c r="Q44" s="38"/>
      <c r="R44" s="13"/>
    </row>
    <row r="45" spans="1:18" ht="12.4" customHeight="1" x14ac:dyDescent="0.2">
      <c r="A45" s="134"/>
      <c r="B45" s="6" t="s">
        <v>258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82"/>
      <c r="O45" s="37">
        <f t="shared" si="6"/>
        <v>0</v>
      </c>
      <c r="P45" s="53"/>
      <c r="Q45" s="38"/>
    </row>
    <row r="46" spans="1:18" ht="14.65" customHeight="1" x14ac:dyDescent="0.2">
      <c r="A46" s="134"/>
      <c r="B46" s="6" t="s">
        <v>265</v>
      </c>
      <c r="C46" s="379"/>
      <c r="D46" s="379"/>
      <c r="E46" s="379"/>
      <c r="F46" s="530"/>
      <c r="G46" s="379"/>
      <c r="H46" s="379"/>
      <c r="I46" s="379"/>
      <c r="J46" s="379"/>
      <c r="K46" s="379"/>
      <c r="L46" s="379"/>
      <c r="M46" s="379"/>
      <c r="N46" s="379"/>
      <c r="O46" s="37">
        <f t="shared" si="6"/>
        <v>0</v>
      </c>
      <c r="P46" s="53"/>
      <c r="Q46" s="38"/>
    </row>
    <row r="47" spans="1:18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90"/>
      <c r="K47" s="379"/>
      <c r="L47" s="379"/>
      <c r="M47" s="379"/>
      <c r="N47" s="379"/>
      <c r="O47" s="37">
        <f t="shared" si="6"/>
        <v>0</v>
      </c>
      <c r="P47" s="44"/>
      <c r="Q47" s="38"/>
    </row>
    <row r="48" spans="1:18" ht="12.4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90"/>
      <c r="K48" s="379"/>
      <c r="L48" s="379"/>
      <c r="M48" s="379"/>
      <c r="N48" s="379"/>
      <c r="O48" s="37">
        <f t="shared" si="6"/>
        <v>0</v>
      </c>
      <c r="P48" s="44"/>
      <c r="Q48" s="38"/>
    </row>
    <row r="49" spans="1:17" ht="12.4" customHeight="1" x14ac:dyDescent="0.2">
      <c r="A49" s="134"/>
      <c r="B49" s="6"/>
      <c r="C49" s="379"/>
      <c r="D49" s="379"/>
      <c r="E49" s="379"/>
      <c r="F49" s="379"/>
      <c r="G49" s="379"/>
      <c r="H49" s="379"/>
      <c r="I49" s="379"/>
      <c r="J49" s="390"/>
      <c r="K49" s="379"/>
      <c r="L49" s="379"/>
      <c r="M49" s="379"/>
      <c r="N49" s="379"/>
      <c r="O49" s="37">
        <f t="shared" si="6"/>
        <v>0</v>
      </c>
      <c r="P49" s="53"/>
      <c r="Q49" s="38"/>
    </row>
    <row r="50" spans="1:17" ht="12.4" customHeight="1" x14ac:dyDescent="0.2">
      <c r="A50" s="134"/>
      <c r="B50" s="6"/>
      <c r="C50" s="379"/>
      <c r="D50" s="379"/>
      <c r="E50" s="379"/>
      <c r="F50" s="379"/>
      <c r="G50" s="379"/>
      <c r="H50" s="379"/>
      <c r="I50" s="379"/>
      <c r="J50" s="390"/>
      <c r="K50" s="379"/>
      <c r="L50" s="379"/>
      <c r="M50" s="379"/>
      <c r="N50" s="379"/>
      <c r="O50" s="37">
        <f t="shared" si="6"/>
        <v>0</v>
      </c>
      <c r="P50" s="53"/>
      <c r="Q50" s="38"/>
    </row>
    <row r="51" spans="1:17" ht="12.4" customHeight="1" x14ac:dyDescent="0.2">
      <c r="A51" s="134"/>
      <c r="B51" s="6"/>
      <c r="C51" s="379"/>
      <c r="D51" s="379"/>
      <c r="E51" s="379"/>
      <c r="F51" s="379"/>
      <c r="G51" s="379"/>
      <c r="H51" s="379"/>
      <c r="I51" s="379"/>
      <c r="J51" s="390"/>
      <c r="K51" s="379"/>
      <c r="L51" s="379"/>
      <c r="M51" s="379"/>
      <c r="N51" s="379"/>
      <c r="O51" s="37">
        <f t="shared" si="6"/>
        <v>0</v>
      </c>
      <c r="P51" s="53"/>
      <c r="Q51" s="38"/>
    </row>
    <row r="52" spans="1:17" ht="12.4" customHeight="1" x14ac:dyDescent="0.2">
      <c r="A52" s="134"/>
      <c r="B52" s="6"/>
      <c r="C52" s="379"/>
      <c r="D52" s="379"/>
      <c r="E52" s="379"/>
      <c r="F52" s="379"/>
      <c r="G52" s="379"/>
      <c r="H52" s="379"/>
      <c r="I52" s="379"/>
      <c r="J52" s="390"/>
      <c r="K52" s="379"/>
      <c r="L52" s="379"/>
      <c r="M52" s="379"/>
      <c r="N52" s="379"/>
      <c r="O52" s="37">
        <f t="shared" si="6"/>
        <v>0</v>
      </c>
      <c r="P52" s="53"/>
      <c r="Q52" s="38"/>
    </row>
    <row r="53" spans="1:17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90"/>
      <c r="K53" s="379"/>
      <c r="L53" s="379"/>
      <c r="M53" s="379"/>
      <c r="N53" s="379"/>
      <c r="O53" s="37">
        <f t="shared" si="6"/>
        <v>0</v>
      </c>
      <c r="P53" s="53"/>
      <c r="Q53" s="38"/>
    </row>
    <row r="54" spans="1:17" ht="12.4" customHeight="1" x14ac:dyDescent="0.2">
      <c r="A54" s="134"/>
      <c r="B54" s="6"/>
      <c r="C54" s="25"/>
      <c r="D54" s="25"/>
      <c r="E54" s="25"/>
      <c r="F54" s="25"/>
      <c r="G54" s="25"/>
      <c r="H54" s="25"/>
      <c r="I54" s="25"/>
      <c r="J54" s="254"/>
      <c r="K54" s="25"/>
      <c r="L54" s="25"/>
      <c r="M54" s="25"/>
      <c r="N54" s="25"/>
      <c r="O54" s="37">
        <f t="shared" si="6"/>
        <v>0</v>
      </c>
      <c r="P54" s="44"/>
      <c r="Q54" s="38"/>
    </row>
    <row r="55" spans="1:17" ht="12.4" customHeight="1" x14ac:dyDescent="0.2">
      <c r="A55" s="576">
        <v>40</v>
      </c>
      <c r="B55" s="128" t="s">
        <v>263</v>
      </c>
      <c r="C55" s="9">
        <f>C56+C57+C58</f>
        <v>0</v>
      </c>
      <c r="D55" s="9">
        <f t="shared" ref="D55:N55" si="7">D56+D57+D58</f>
        <v>0</v>
      </c>
      <c r="E55" s="9">
        <f t="shared" si="7"/>
        <v>0</v>
      </c>
      <c r="F55" s="9">
        <f t="shared" si="7"/>
        <v>0</v>
      </c>
      <c r="G55" s="9">
        <f t="shared" si="7"/>
        <v>0</v>
      </c>
      <c r="H55" s="9">
        <f t="shared" si="7"/>
        <v>0</v>
      </c>
      <c r="I55" s="9">
        <f t="shared" si="7"/>
        <v>0</v>
      </c>
      <c r="J55" s="9">
        <f t="shared" si="7"/>
        <v>0</v>
      </c>
      <c r="K55" s="9">
        <f t="shared" si="7"/>
        <v>0</v>
      </c>
      <c r="L55" s="9">
        <f t="shared" si="7"/>
        <v>0</v>
      </c>
      <c r="M55" s="9">
        <f t="shared" si="7"/>
        <v>0</v>
      </c>
      <c r="N55" s="9">
        <f t="shared" si="7"/>
        <v>0</v>
      </c>
      <c r="O55" s="9">
        <f t="shared" si="6"/>
        <v>0</v>
      </c>
      <c r="P55" s="707"/>
      <c r="Q55" s="43"/>
    </row>
    <row r="56" spans="1:17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</row>
    <row r="57" spans="1:17" ht="12.4" customHeight="1" x14ac:dyDescent="0.2">
      <c r="A57" s="134"/>
      <c r="B57" s="105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</row>
    <row r="58" spans="1:17" ht="12.4" customHeight="1" x14ac:dyDescent="0.2">
      <c r="A58" s="134"/>
      <c r="B58" s="6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</row>
    <row r="59" spans="1:17" ht="14.25" customHeight="1" x14ac:dyDescent="0.2">
      <c r="A59" s="136">
        <v>47</v>
      </c>
      <c r="B59" s="128" t="s">
        <v>20</v>
      </c>
      <c r="C59" s="177">
        <f>SUM(C60:C61)</f>
        <v>0</v>
      </c>
      <c r="D59" s="177">
        <f t="shared" ref="D59:P59" si="8">SUM(D60:D61)</f>
        <v>0</v>
      </c>
      <c r="E59" s="177">
        <f t="shared" si="8"/>
        <v>0</v>
      </c>
      <c r="F59" s="177">
        <f t="shared" si="8"/>
        <v>0</v>
      </c>
      <c r="G59" s="177">
        <f t="shared" si="8"/>
        <v>0</v>
      </c>
      <c r="H59" s="177">
        <f t="shared" si="8"/>
        <v>0</v>
      </c>
      <c r="I59" s="177">
        <f t="shared" si="8"/>
        <v>0</v>
      </c>
      <c r="J59" s="177">
        <f t="shared" si="8"/>
        <v>0</v>
      </c>
      <c r="K59" s="177">
        <f t="shared" si="8"/>
        <v>0</v>
      </c>
      <c r="L59" s="177">
        <f t="shared" si="8"/>
        <v>0</v>
      </c>
      <c r="M59" s="177">
        <f t="shared" si="8"/>
        <v>0</v>
      </c>
      <c r="N59" s="177">
        <f t="shared" si="8"/>
        <v>0</v>
      </c>
      <c r="O59" s="255">
        <f t="shared" si="8"/>
        <v>0</v>
      </c>
      <c r="P59" s="255">
        <f t="shared" si="8"/>
        <v>0</v>
      </c>
      <c r="Q59" s="48" t="e">
        <f>O59/P59*100</f>
        <v>#DIV/0!</v>
      </c>
    </row>
    <row r="60" spans="1:17" ht="14.25" customHeight="1" x14ac:dyDescent="0.2">
      <c r="A60" s="135"/>
      <c r="B60" s="6" t="s">
        <v>218</v>
      </c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2"/>
      <c r="N60" s="382"/>
      <c r="O60" s="37">
        <f t="shared" ref="O60:O65" si="9">SUM(C60:N60)</f>
        <v>0</v>
      </c>
      <c r="P60" s="10"/>
      <c r="Q60" s="38"/>
    </row>
    <row r="61" spans="1:17" ht="14.25" customHeight="1" x14ac:dyDescent="0.2">
      <c r="A61" s="134"/>
      <c r="B61" s="6" t="s">
        <v>237</v>
      </c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2"/>
      <c r="N61" s="382"/>
      <c r="O61" s="37">
        <f t="shared" si="9"/>
        <v>0</v>
      </c>
      <c r="P61" s="5"/>
      <c r="Q61" s="49"/>
    </row>
    <row r="62" spans="1:17" ht="14.25" customHeight="1" x14ac:dyDescent="0.2">
      <c r="A62" s="127">
        <v>49</v>
      </c>
      <c r="B62" s="128" t="s">
        <v>432</v>
      </c>
      <c r="C62" s="374"/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 t="shared" si="9"/>
        <v>0</v>
      </c>
      <c r="P62" s="5"/>
      <c r="Q62" s="49"/>
    </row>
    <row r="63" spans="1:17" ht="14.25" customHeight="1" x14ac:dyDescent="0.2">
      <c r="A63" s="136">
        <v>92</v>
      </c>
      <c r="B63" s="128" t="s">
        <v>292</v>
      </c>
      <c r="C63" s="385">
        <v>551.89</v>
      </c>
      <c r="D63" s="385"/>
      <c r="E63" s="385"/>
      <c r="F63" s="385"/>
      <c r="G63" s="374"/>
      <c r="H63" s="374"/>
      <c r="I63" s="385"/>
      <c r="J63" s="385"/>
      <c r="K63" s="385"/>
      <c r="L63" s="385"/>
      <c r="M63" s="385"/>
      <c r="N63" s="385"/>
      <c r="O63" s="8">
        <f t="shared" si="9"/>
        <v>551.89</v>
      </c>
      <c r="P63" s="8"/>
      <c r="Q63" s="31" t="e">
        <f>O63/P63*100</f>
        <v>#DIV/0!</v>
      </c>
    </row>
    <row r="64" spans="1:17" ht="14.25" customHeight="1" x14ac:dyDescent="0.2">
      <c r="A64" s="127">
        <v>93</v>
      </c>
      <c r="B64" s="128" t="s">
        <v>184</v>
      </c>
      <c r="C64" s="385"/>
      <c r="D64" s="385"/>
      <c r="E64" s="385"/>
      <c r="F64" s="385"/>
      <c r="G64" s="385"/>
      <c r="H64" s="385"/>
      <c r="I64" s="385"/>
      <c r="J64" s="385"/>
      <c r="K64" s="385"/>
      <c r="L64" s="385"/>
      <c r="M64" s="385"/>
      <c r="N64" s="385"/>
      <c r="O64" s="8">
        <f t="shared" si="9"/>
        <v>0</v>
      </c>
      <c r="P64" s="87"/>
      <c r="Q64" s="42"/>
    </row>
    <row r="65" spans="1:17" ht="14.25" customHeight="1" thickBot="1" x14ac:dyDescent="0.25">
      <c r="A65" s="496">
        <v>20</v>
      </c>
      <c r="B65" s="137" t="s">
        <v>236</v>
      </c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8"/>
      <c r="N65" s="388"/>
      <c r="O65" s="124">
        <f t="shared" si="9"/>
        <v>0</v>
      </c>
      <c r="P65" s="502"/>
      <c r="Q65" s="503"/>
    </row>
    <row r="66" spans="1:17" ht="17.25" customHeight="1" thickBot="1" x14ac:dyDescent="0.25">
      <c r="A66" s="879" t="s">
        <v>162</v>
      </c>
      <c r="B66" s="880"/>
      <c r="C66" s="309">
        <f>C4+C5+C6+C11+C16+C19+C25+C55+C59+C62+C63+C64+C65</f>
        <v>28565.02</v>
      </c>
      <c r="D66" s="309">
        <f t="shared" ref="D66:N66" si="10">D4+D5+D6+D11+D16+D19+D25+D55+D59+D62+D63+D64+D65</f>
        <v>27742.62</v>
      </c>
      <c r="E66" s="309">
        <f t="shared" si="10"/>
        <v>7685.44</v>
      </c>
      <c r="F66" s="309">
        <f t="shared" si="10"/>
        <v>0</v>
      </c>
      <c r="G66" s="309">
        <f t="shared" si="10"/>
        <v>0</v>
      </c>
      <c r="H66" s="309">
        <f t="shared" si="10"/>
        <v>0</v>
      </c>
      <c r="I66" s="309">
        <f t="shared" si="10"/>
        <v>0</v>
      </c>
      <c r="J66" s="309">
        <f t="shared" si="10"/>
        <v>0</v>
      </c>
      <c r="K66" s="309">
        <f t="shared" si="10"/>
        <v>0</v>
      </c>
      <c r="L66" s="309">
        <f t="shared" si="10"/>
        <v>0</v>
      </c>
      <c r="M66" s="309">
        <f t="shared" si="10"/>
        <v>0</v>
      </c>
      <c r="N66" s="309">
        <f t="shared" si="10"/>
        <v>0</v>
      </c>
      <c r="O66" s="309">
        <f>O4+O5+O6+O11+O16+O19+O25+O55+O59+O62+O63+O64+O65</f>
        <v>63993.08</v>
      </c>
      <c r="P66" s="309">
        <f>P4+P5+P6+P11+P16+P19+P25+P55+P59+P62+P63+P64+P65</f>
        <v>0</v>
      </c>
      <c r="Q66" s="511" t="e">
        <f>O66/P66*100</f>
        <v>#DIV/0!</v>
      </c>
    </row>
    <row r="67" spans="1:17" ht="17.25" hidden="1" customHeight="1" thickBot="1" x14ac:dyDescent="0.25">
      <c r="A67" s="138">
        <v>51</v>
      </c>
      <c r="B67" s="146" t="s">
        <v>152</v>
      </c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2">
        <f>SUM(C67:N67)</f>
        <v>0</v>
      </c>
      <c r="P67" s="12"/>
      <c r="Q67" s="36"/>
    </row>
    <row r="68" spans="1:17" ht="15" customHeight="1" thickBot="1" x14ac:dyDescent="0.25">
      <c r="A68" s="195">
        <v>52</v>
      </c>
      <c r="B68" s="139" t="s">
        <v>164</v>
      </c>
      <c r="C68" s="387"/>
      <c r="D68" s="387"/>
      <c r="E68" s="391"/>
      <c r="F68" s="387"/>
      <c r="G68" s="387"/>
      <c r="H68" s="387"/>
      <c r="I68" s="387"/>
      <c r="J68" s="387"/>
      <c r="K68" s="387"/>
      <c r="L68" s="387"/>
      <c r="M68" s="387"/>
      <c r="N68" s="387"/>
      <c r="O68" s="12">
        <f>SUM(C68:N68)</f>
        <v>0</v>
      </c>
      <c r="P68" s="12"/>
      <c r="Q68" s="196" t="e">
        <f>O68/P68*100</f>
        <v>#DIV/0!</v>
      </c>
    </row>
    <row r="69" spans="1:17" ht="17.25" customHeight="1" thickBot="1" x14ac:dyDescent="0.25">
      <c r="A69" s="877" t="s">
        <v>163</v>
      </c>
      <c r="B69" s="878"/>
      <c r="C69" s="327">
        <f>SUM(C66:C68)</f>
        <v>28565.02</v>
      </c>
      <c r="D69" s="327">
        <f t="shared" ref="D69:N69" si="11">SUM(D66:D68)</f>
        <v>27742.62</v>
      </c>
      <c r="E69" s="327">
        <f t="shared" si="11"/>
        <v>7685.44</v>
      </c>
      <c r="F69" s="327">
        <f t="shared" si="11"/>
        <v>0</v>
      </c>
      <c r="G69" s="327">
        <f t="shared" si="11"/>
        <v>0</v>
      </c>
      <c r="H69" s="327">
        <f t="shared" si="11"/>
        <v>0</v>
      </c>
      <c r="I69" s="327">
        <f t="shared" si="11"/>
        <v>0</v>
      </c>
      <c r="J69" s="327">
        <f t="shared" si="11"/>
        <v>0</v>
      </c>
      <c r="K69" s="327">
        <f t="shared" si="11"/>
        <v>0</v>
      </c>
      <c r="L69" s="327">
        <f t="shared" si="11"/>
        <v>0</v>
      </c>
      <c r="M69" s="327">
        <f t="shared" si="11"/>
        <v>0</v>
      </c>
      <c r="N69" s="327">
        <f t="shared" si="11"/>
        <v>0</v>
      </c>
      <c r="O69" s="311">
        <f>SUM(O66:O68)</f>
        <v>63993.08</v>
      </c>
      <c r="P69" s="311">
        <f>SUM(P66:P68)</f>
        <v>0</v>
      </c>
      <c r="Q69" s="312" t="e">
        <f>O69/P69*100</f>
        <v>#DIV/0!</v>
      </c>
    </row>
    <row r="70" spans="1:17" ht="14.65" customHeight="1" x14ac:dyDescent="0.2">
      <c r="A70" s="426"/>
      <c r="B70" s="395"/>
      <c r="C70" s="396"/>
      <c r="D70" s="402"/>
      <c r="E70" s="399"/>
      <c r="F70" s="399"/>
      <c r="G70" s="399"/>
      <c r="H70" s="403"/>
      <c r="I70" s="395"/>
      <c r="J70" s="395"/>
      <c r="K70" s="395"/>
      <c r="L70" s="17"/>
      <c r="M70" s="17"/>
      <c r="N70" s="17"/>
      <c r="O70" s="17"/>
      <c r="P70" s="28"/>
      <c r="Q70" s="38"/>
    </row>
    <row r="71" spans="1:17" ht="14.65" customHeight="1" x14ac:dyDescent="0.2">
      <c r="A71" s="875" t="s">
        <v>286</v>
      </c>
      <c r="B71" s="883" t="s">
        <v>443</v>
      </c>
      <c r="C71" s="883"/>
      <c r="D71" s="883"/>
      <c r="E71" s="883"/>
      <c r="F71" s="883"/>
      <c r="G71" s="883"/>
      <c r="H71" s="403"/>
      <c r="I71" s="395"/>
      <c r="J71" s="395"/>
      <c r="K71" s="395"/>
      <c r="L71" s="17"/>
      <c r="M71" s="17"/>
      <c r="N71" s="17"/>
      <c r="O71" s="17"/>
      <c r="P71" s="28"/>
      <c r="Q71" s="38"/>
    </row>
    <row r="72" spans="1:17" ht="15" customHeight="1" x14ac:dyDescent="0.2">
      <c r="A72" s="875"/>
      <c r="B72" s="715"/>
      <c r="C72" s="425"/>
      <c r="D72" s="425"/>
      <c r="E72" s="425"/>
      <c r="F72" s="425"/>
      <c r="G72" s="425"/>
      <c r="H72" s="425"/>
      <c r="I72" s="425"/>
      <c r="J72" s="425"/>
      <c r="K72" s="425"/>
      <c r="L72" s="425"/>
      <c r="M72" s="425"/>
      <c r="N72" s="425"/>
      <c r="O72" s="425"/>
      <c r="P72" s="17"/>
      <c r="Q72" s="17"/>
    </row>
    <row r="73" spans="1:17" ht="15" customHeight="1" x14ac:dyDescent="0.2">
      <c r="A73" s="875"/>
      <c r="B73" s="715"/>
      <c r="C73" s="425"/>
      <c r="D73" s="425"/>
      <c r="E73" s="425"/>
      <c r="F73" s="425"/>
      <c r="G73" s="425"/>
      <c r="H73" s="425"/>
      <c r="I73" s="425"/>
      <c r="J73" s="425"/>
      <c r="K73" s="425"/>
      <c r="L73" s="425"/>
      <c r="M73" s="425"/>
      <c r="N73" s="425"/>
      <c r="O73" s="425"/>
      <c r="P73" s="17"/>
      <c r="Q73" s="17"/>
    </row>
    <row r="74" spans="1:17" ht="15" customHeight="1" x14ac:dyDescent="0.2">
      <c r="A74" s="875"/>
      <c r="B74" s="715"/>
      <c r="C74" s="425"/>
      <c r="D74" s="720"/>
      <c r="E74" s="425"/>
      <c r="F74" s="425"/>
      <c r="G74" s="425"/>
      <c r="H74" s="425"/>
      <c r="I74" s="425"/>
      <c r="J74" s="425"/>
      <c r="K74" s="425"/>
      <c r="L74" s="425"/>
      <c r="M74" s="425"/>
      <c r="N74" s="425"/>
      <c r="O74" s="425"/>
      <c r="P74" s="17"/>
      <c r="Q74" s="17"/>
    </row>
    <row r="75" spans="1:17" ht="15" customHeight="1" x14ac:dyDescent="0.2">
      <c r="A75" s="875"/>
      <c r="B75" s="713"/>
      <c r="C75" s="425"/>
      <c r="D75" s="425"/>
      <c r="E75" s="425"/>
      <c r="F75" s="425"/>
      <c r="G75" s="425"/>
      <c r="H75" s="425"/>
      <c r="I75" s="425"/>
      <c r="J75" s="425"/>
      <c r="K75" s="425"/>
      <c r="L75" s="425"/>
      <c r="M75" s="425"/>
      <c r="N75" s="425"/>
      <c r="O75" s="425"/>
      <c r="P75" s="17"/>
      <c r="Q75" s="17"/>
    </row>
    <row r="76" spans="1:17" ht="15" customHeight="1" x14ac:dyDescent="0.2">
      <c r="A76" s="875"/>
      <c r="B76" s="855"/>
      <c r="C76" s="425"/>
      <c r="D76" s="425"/>
      <c r="E76" s="425"/>
      <c r="F76" s="425"/>
      <c r="G76" s="425"/>
      <c r="H76" s="425"/>
      <c r="I76" s="425"/>
      <c r="J76" s="425"/>
      <c r="K76" s="425"/>
      <c r="L76" s="425"/>
      <c r="M76" s="425"/>
      <c r="N76" s="425"/>
      <c r="O76" s="425"/>
      <c r="P76" s="17"/>
      <c r="Q76" s="17"/>
    </row>
    <row r="77" spans="1:17" ht="15" customHeight="1" x14ac:dyDescent="0.2">
      <c r="A77" s="875"/>
      <c r="B77" s="713"/>
      <c r="C77" s="425"/>
      <c r="D77" s="425"/>
      <c r="E77" s="425"/>
      <c r="F77" s="425"/>
      <c r="G77" s="425"/>
      <c r="H77" s="425"/>
      <c r="I77" s="425"/>
      <c r="J77" s="425"/>
      <c r="K77" s="425"/>
      <c r="L77" s="425"/>
      <c r="M77" s="425"/>
      <c r="N77" s="425"/>
      <c r="O77" s="425"/>
      <c r="P77" s="17"/>
      <c r="Q77" s="17"/>
    </row>
    <row r="78" spans="1:17" ht="12.75" customHeight="1" x14ac:dyDescent="0.2">
      <c r="A78" s="875"/>
      <c r="B78" s="713"/>
      <c r="C78" s="306"/>
      <c r="D78" s="27"/>
      <c r="E78" s="27"/>
      <c r="F78" s="396"/>
      <c r="G78" s="396"/>
      <c r="H78" s="398"/>
      <c r="I78" s="398"/>
      <c r="J78" s="395"/>
      <c r="K78" s="395"/>
      <c r="L78" s="17"/>
      <c r="M78" s="17"/>
      <c r="N78" s="17"/>
      <c r="O78" s="17"/>
      <c r="P78" s="17"/>
      <c r="Q78" s="17"/>
    </row>
    <row r="79" spans="1:17" ht="12.75" customHeight="1" x14ac:dyDescent="0.2">
      <c r="A79" s="875"/>
      <c r="B79" s="713"/>
      <c r="C79" s="397"/>
      <c r="D79" s="397"/>
      <c r="E79" s="397"/>
      <c r="F79" s="397"/>
      <c r="G79" s="397"/>
      <c r="H79" s="395"/>
      <c r="I79" s="398"/>
      <c r="J79" s="398"/>
      <c r="K79" s="395"/>
      <c r="L79" s="17"/>
      <c r="M79" s="17"/>
      <c r="N79" s="17"/>
      <c r="O79" s="17"/>
      <c r="P79" s="17"/>
      <c r="Q79" s="17"/>
    </row>
    <row r="80" spans="1:17" ht="12" x14ac:dyDescent="0.2">
      <c r="A80" s="875"/>
      <c r="B80" s="713"/>
      <c r="C80" s="397"/>
      <c r="D80" s="397"/>
      <c r="E80" s="397"/>
      <c r="F80" s="397"/>
      <c r="G80" s="397"/>
      <c r="H80" s="395"/>
      <c r="I80" s="395"/>
      <c r="J80" s="395"/>
      <c r="K80" s="395"/>
      <c r="L80" s="17"/>
      <c r="M80" s="17"/>
      <c r="N80" s="17"/>
      <c r="O80" s="17"/>
      <c r="P80" s="17"/>
      <c r="Q80" s="17"/>
    </row>
    <row r="81" spans="1:17" ht="12" x14ac:dyDescent="0.2">
      <c r="A81" s="875"/>
      <c r="B81" s="713"/>
      <c r="C81" s="397"/>
      <c r="D81" s="397"/>
      <c r="E81" s="397"/>
      <c r="F81" s="397"/>
      <c r="G81" s="397"/>
      <c r="H81" s="395"/>
      <c r="I81" s="395"/>
      <c r="J81" s="395"/>
      <c r="K81" s="395"/>
      <c r="L81" s="17"/>
      <c r="M81" s="17"/>
      <c r="N81" s="17"/>
      <c r="O81" s="17"/>
      <c r="P81" s="17"/>
      <c r="Q81" s="17"/>
    </row>
    <row r="82" spans="1:17" ht="12" x14ac:dyDescent="0.2">
      <c r="A82" s="875"/>
      <c r="B82" s="713"/>
      <c r="C82" s="397"/>
      <c r="D82" s="397"/>
      <c r="E82" s="397"/>
      <c r="F82" s="397"/>
      <c r="G82" s="397"/>
      <c r="H82" s="395"/>
      <c r="I82" s="395"/>
      <c r="J82" s="395"/>
      <c r="K82" s="395"/>
      <c r="L82" s="17"/>
      <c r="M82" s="17"/>
      <c r="N82" s="17"/>
      <c r="O82" s="17"/>
      <c r="P82" s="17"/>
      <c r="Q82" s="17"/>
    </row>
    <row r="83" spans="1:17" ht="12" x14ac:dyDescent="0.2">
      <c r="A83" s="875"/>
      <c r="B83" s="17"/>
      <c r="C83" s="397"/>
      <c r="D83" s="397"/>
      <c r="E83" s="397"/>
      <c r="F83" s="397"/>
      <c r="G83" s="397"/>
      <c r="H83" s="395"/>
      <c r="I83" s="395"/>
      <c r="J83" s="395"/>
      <c r="K83" s="395"/>
      <c r="L83" s="17"/>
      <c r="M83" s="17"/>
      <c r="N83" s="17"/>
      <c r="O83" s="17"/>
      <c r="P83" s="17"/>
      <c r="Q83" s="17"/>
    </row>
    <row r="84" spans="1:17" ht="12" x14ac:dyDescent="0.2">
      <c r="A84" s="875"/>
      <c r="B84" s="405"/>
      <c r="C84" s="397"/>
      <c r="D84" s="397"/>
      <c r="E84" s="397"/>
      <c r="F84" s="397"/>
      <c r="G84" s="397"/>
      <c r="H84" s="395"/>
      <c r="I84" s="395"/>
      <c r="J84" s="395"/>
      <c r="K84" s="395"/>
      <c r="L84" s="17"/>
      <c r="M84" s="17"/>
      <c r="N84" s="17"/>
      <c r="O84" s="17"/>
      <c r="P84" s="17"/>
      <c r="Q84" s="17"/>
    </row>
    <row r="85" spans="1:17" ht="12.4" customHeight="1" x14ac:dyDescent="0.2">
      <c r="A85" s="875"/>
      <c r="H85" s="17"/>
      <c r="I85" s="17"/>
      <c r="J85" s="17"/>
      <c r="K85" s="17"/>
      <c r="L85" s="17"/>
      <c r="M85" s="17"/>
      <c r="N85" s="17"/>
      <c r="O85" s="17"/>
      <c r="P85" s="17"/>
      <c r="Q85" s="17"/>
    </row>
    <row r="86" spans="1:17" ht="12" x14ac:dyDescent="0.2">
      <c r="A86" s="18"/>
      <c r="C86" s="1"/>
      <c r="D86" s="1"/>
      <c r="E86" s="1"/>
      <c r="F86" s="1"/>
      <c r="G86" s="1"/>
      <c r="H86" s="17"/>
      <c r="I86" s="17"/>
      <c r="J86" s="17"/>
      <c r="K86" s="17"/>
      <c r="L86" s="17"/>
      <c r="M86" s="17"/>
      <c r="N86" s="17"/>
      <c r="O86" s="17"/>
      <c r="P86" s="17"/>
      <c r="Q86" s="38"/>
    </row>
    <row r="87" spans="1:17" ht="12" x14ac:dyDescent="0.2">
      <c r="A87" s="18"/>
      <c r="C87" s="1"/>
      <c r="D87" s="1"/>
      <c r="E87" s="1"/>
      <c r="F87" s="1"/>
      <c r="G87" s="1"/>
      <c r="H87" s="17"/>
      <c r="I87" s="17"/>
      <c r="J87" s="17"/>
      <c r="K87" s="17"/>
      <c r="L87" s="17"/>
      <c r="M87" s="17"/>
      <c r="N87" s="17"/>
      <c r="O87" s="17"/>
      <c r="P87" s="17"/>
      <c r="Q87" s="38"/>
    </row>
    <row r="88" spans="1:17" ht="12" x14ac:dyDescent="0.2">
      <c r="A88" s="18"/>
      <c r="C88" s="1"/>
      <c r="D88" s="1"/>
      <c r="E88" s="1"/>
      <c r="F88" s="1"/>
      <c r="G88" s="1"/>
      <c r="H88" s="17"/>
      <c r="I88" s="17"/>
      <c r="J88" s="17"/>
      <c r="K88" s="17"/>
      <c r="L88" s="17"/>
      <c r="M88" s="17"/>
      <c r="N88" s="17"/>
      <c r="O88" s="17"/>
      <c r="P88" s="17"/>
      <c r="Q88" s="38"/>
    </row>
    <row r="89" spans="1:17" ht="12.4" customHeight="1" x14ac:dyDescent="0.2">
      <c r="A89" s="18"/>
      <c r="C89" s="1"/>
      <c r="D89" s="1"/>
      <c r="E89" s="1"/>
      <c r="F89" s="1"/>
      <c r="G89" s="1"/>
      <c r="H89" s="17"/>
      <c r="I89" s="17"/>
      <c r="J89" s="17"/>
      <c r="K89" s="17"/>
      <c r="L89" s="17"/>
      <c r="M89" s="17"/>
      <c r="N89" s="17"/>
      <c r="O89" s="17"/>
      <c r="P89" s="17"/>
      <c r="Q89" s="38"/>
    </row>
    <row r="90" spans="1:17" ht="12" x14ac:dyDescent="0.2">
      <c r="A90" s="18"/>
      <c r="C90" s="1"/>
      <c r="D90" s="1"/>
      <c r="E90" s="1"/>
      <c r="F90" s="1"/>
      <c r="G90" s="1"/>
      <c r="H90" s="17"/>
      <c r="I90" s="17"/>
      <c r="J90" s="17"/>
      <c r="K90" s="17"/>
      <c r="L90" s="17"/>
      <c r="M90" s="17"/>
      <c r="N90" s="17"/>
      <c r="O90" s="17"/>
      <c r="P90" s="17"/>
      <c r="Q90" s="38"/>
    </row>
    <row r="91" spans="1:17" ht="12" x14ac:dyDescent="0.2">
      <c r="A91" s="18"/>
      <c r="C91" s="1"/>
      <c r="D91" s="1"/>
      <c r="E91" s="1"/>
      <c r="F91" s="1"/>
      <c r="G91" s="1"/>
      <c r="H91" s="17"/>
      <c r="I91" s="17"/>
      <c r="J91" s="17"/>
      <c r="K91" s="17"/>
      <c r="L91" s="17"/>
      <c r="M91" s="17"/>
      <c r="N91" s="17"/>
      <c r="O91" s="17"/>
      <c r="P91" s="17"/>
      <c r="Q91" s="38"/>
    </row>
    <row r="92" spans="1:17" ht="12" x14ac:dyDescent="0.2">
      <c r="A92" s="18"/>
      <c r="C92" s="1"/>
      <c r="D92" s="1"/>
      <c r="E92" s="1"/>
      <c r="F92" s="1"/>
      <c r="G92" s="1"/>
      <c r="H92" s="17"/>
      <c r="I92" s="17"/>
      <c r="J92" s="17"/>
      <c r="K92" s="17"/>
      <c r="L92" s="17"/>
      <c r="M92" s="17"/>
      <c r="N92" s="17"/>
      <c r="O92" s="17"/>
      <c r="P92" s="17"/>
      <c r="Q92" s="38"/>
    </row>
    <row r="93" spans="1:17" ht="12" x14ac:dyDescent="0.2">
      <c r="A93" s="18"/>
      <c r="C93" s="1"/>
      <c r="D93" s="1"/>
      <c r="E93" s="1"/>
      <c r="F93" s="1"/>
      <c r="G93" s="1"/>
      <c r="H93" s="17"/>
      <c r="I93" s="17"/>
      <c r="J93" s="17"/>
      <c r="K93" s="17"/>
      <c r="L93" s="17"/>
      <c r="M93" s="17"/>
      <c r="N93" s="17"/>
      <c r="O93" s="17"/>
      <c r="P93" s="17"/>
      <c r="Q93" s="38"/>
    </row>
    <row r="94" spans="1:17" ht="12" x14ac:dyDescent="0.2">
      <c r="A94" s="18"/>
      <c r="C94" s="1"/>
      <c r="D94" s="1"/>
      <c r="E94" s="1"/>
      <c r="F94" s="1"/>
      <c r="G94" s="1"/>
      <c r="H94" s="17"/>
      <c r="I94" s="17"/>
      <c r="J94" s="17"/>
      <c r="K94" s="17"/>
      <c r="L94" s="17"/>
      <c r="M94" s="17"/>
      <c r="N94" s="17"/>
      <c r="O94" s="17"/>
      <c r="P94" s="17"/>
      <c r="Q94" s="38"/>
    </row>
    <row r="95" spans="1:17" ht="12" x14ac:dyDescent="0.2">
      <c r="A95" s="18"/>
      <c r="C95" s="1"/>
      <c r="D95" s="1"/>
      <c r="E95" s="1"/>
      <c r="F95" s="1"/>
      <c r="G95" s="1"/>
      <c r="H95" s="17"/>
      <c r="I95" s="17"/>
      <c r="J95" s="17"/>
      <c r="K95" s="17"/>
      <c r="L95" s="17"/>
      <c r="M95" s="17"/>
      <c r="N95" s="17"/>
      <c r="O95" s="17"/>
      <c r="P95" s="17"/>
      <c r="Q95" s="38"/>
    </row>
    <row r="96" spans="1:17" ht="12" x14ac:dyDescent="0.2">
      <c r="A96" s="18"/>
      <c r="C96" s="1"/>
      <c r="D96" s="1"/>
      <c r="E96" s="1"/>
      <c r="F96" s="1"/>
      <c r="G96" s="1"/>
      <c r="H96" s="17"/>
      <c r="I96" s="17"/>
      <c r="J96" s="17"/>
      <c r="K96" s="17"/>
      <c r="L96" s="17"/>
      <c r="M96" s="17"/>
      <c r="N96" s="17"/>
      <c r="O96" s="17"/>
      <c r="P96" s="17"/>
      <c r="Q96" s="38"/>
    </row>
    <row r="97" spans="1:17" ht="12" x14ac:dyDescent="0.2">
      <c r="A97" s="18"/>
      <c r="C97" s="1"/>
      <c r="D97" s="1"/>
      <c r="E97" s="1"/>
      <c r="F97" s="1"/>
      <c r="G97" s="1"/>
      <c r="H97" s="17"/>
      <c r="I97" s="17"/>
      <c r="J97" s="17"/>
      <c r="K97" s="17"/>
      <c r="L97" s="17"/>
      <c r="M97" s="17"/>
      <c r="N97" s="17"/>
      <c r="O97" s="17"/>
      <c r="P97" s="17"/>
      <c r="Q97" s="38"/>
    </row>
    <row r="98" spans="1:17" ht="12" x14ac:dyDescent="0.2">
      <c r="A98" s="18"/>
      <c r="C98" s="1"/>
      <c r="D98" s="1"/>
      <c r="E98" s="1"/>
      <c r="F98" s="1"/>
      <c r="G98" s="1"/>
      <c r="H98" s="17"/>
      <c r="I98" s="17"/>
      <c r="J98" s="17"/>
      <c r="K98" s="17"/>
      <c r="L98" s="17"/>
      <c r="M98" s="17"/>
      <c r="N98" s="17"/>
      <c r="O98" s="17"/>
      <c r="P98" s="17"/>
      <c r="Q98" s="38"/>
    </row>
    <row r="99" spans="1:17" ht="12" x14ac:dyDescent="0.2">
      <c r="A99" s="18"/>
      <c r="C99" s="1"/>
      <c r="D99" s="1"/>
      <c r="E99" s="1"/>
      <c r="F99" s="1"/>
      <c r="G99" s="1"/>
      <c r="H99" s="17"/>
      <c r="I99" s="17"/>
      <c r="J99" s="17"/>
      <c r="K99" s="17"/>
      <c r="L99" s="17"/>
      <c r="M99" s="17"/>
      <c r="N99" s="17"/>
      <c r="O99" s="17"/>
      <c r="P99" s="17"/>
      <c r="Q99" s="38"/>
    </row>
    <row r="100" spans="1:17" ht="12" x14ac:dyDescent="0.2">
      <c r="A100" s="18"/>
      <c r="C100" s="1"/>
      <c r="D100" s="1"/>
      <c r="E100" s="1"/>
      <c r="F100" s="1"/>
      <c r="G100" s="1"/>
      <c r="H100" s="17"/>
      <c r="I100" s="17"/>
      <c r="J100" s="17"/>
      <c r="K100" s="17"/>
      <c r="L100" s="17"/>
      <c r="M100" s="17"/>
      <c r="N100" s="17"/>
      <c r="O100" s="17"/>
      <c r="P100" s="17"/>
      <c r="Q100" s="38"/>
    </row>
    <row r="101" spans="1:17" ht="12" x14ac:dyDescent="0.2">
      <c r="A101" s="18"/>
      <c r="C101" s="1"/>
      <c r="D101" s="1"/>
      <c r="E101" s="1"/>
      <c r="F101" s="1"/>
      <c r="G101" s="1"/>
      <c r="H101" s="17"/>
      <c r="I101" s="17"/>
      <c r="J101" s="17"/>
      <c r="K101" s="17"/>
      <c r="L101" s="17"/>
      <c r="M101" s="17"/>
      <c r="N101" s="17"/>
      <c r="O101" s="17"/>
      <c r="P101" s="17"/>
      <c r="Q101" s="38"/>
    </row>
    <row r="102" spans="1:17" ht="12" x14ac:dyDescent="0.2">
      <c r="A102" s="18"/>
      <c r="C102" s="1"/>
      <c r="D102" s="1"/>
      <c r="E102" s="1"/>
      <c r="F102" s="1"/>
      <c r="G102" s="1"/>
      <c r="H102" s="17"/>
      <c r="I102" s="17"/>
      <c r="J102" s="17"/>
      <c r="K102" s="17"/>
      <c r="L102" s="17"/>
      <c r="M102" s="17"/>
      <c r="N102" s="17"/>
      <c r="O102" s="17"/>
      <c r="P102" s="17"/>
      <c r="Q102" s="38"/>
    </row>
    <row r="103" spans="1:17" ht="12" x14ac:dyDescent="0.2">
      <c r="A103" s="18"/>
      <c r="C103" s="1"/>
      <c r="D103" s="1"/>
      <c r="E103" s="1"/>
      <c r="F103" s="1"/>
      <c r="G103" s="1"/>
      <c r="H103" s="17"/>
      <c r="I103" s="17"/>
      <c r="J103" s="17"/>
      <c r="K103" s="17"/>
      <c r="L103" s="17"/>
      <c r="M103" s="17"/>
      <c r="N103" s="17"/>
      <c r="O103" s="17"/>
      <c r="P103" s="17"/>
      <c r="Q103" s="38"/>
    </row>
    <row r="104" spans="1:17" ht="12" x14ac:dyDescent="0.2">
      <c r="A104" s="18"/>
      <c r="C104" s="1"/>
      <c r="D104" s="1"/>
      <c r="E104" s="1"/>
      <c r="F104" s="1"/>
      <c r="G104" s="1"/>
      <c r="H104" s="17"/>
      <c r="I104" s="17"/>
      <c r="J104" s="17"/>
      <c r="K104" s="17"/>
      <c r="L104" s="17"/>
      <c r="M104" s="17"/>
      <c r="N104" s="17"/>
      <c r="O104" s="17"/>
      <c r="P104" s="17"/>
      <c r="Q104" s="38"/>
    </row>
    <row r="105" spans="1:17" ht="12" x14ac:dyDescent="0.2">
      <c r="A105" s="18"/>
      <c r="C105" s="1"/>
      <c r="D105" s="1"/>
      <c r="E105" s="1"/>
      <c r="F105" s="1"/>
      <c r="G105" s="1"/>
      <c r="H105" s="17"/>
      <c r="I105" s="17"/>
      <c r="J105" s="17"/>
      <c r="K105" s="17"/>
      <c r="L105" s="17"/>
      <c r="M105" s="17"/>
      <c r="N105" s="17"/>
      <c r="O105" s="17"/>
      <c r="P105" s="17"/>
      <c r="Q105" s="38"/>
    </row>
    <row r="106" spans="1:17" ht="12" x14ac:dyDescent="0.2">
      <c r="A106" s="18"/>
      <c r="C106" s="1"/>
      <c r="D106" s="1"/>
      <c r="E106" s="1"/>
      <c r="F106" s="1"/>
      <c r="G106" s="1"/>
      <c r="H106" s="17"/>
      <c r="I106" s="17"/>
      <c r="J106" s="17"/>
      <c r="K106" s="17"/>
      <c r="L106" s="17"/>
      <c r="M106" s="17"/>
      <c r="N106" s="17"/>
      <c r="O106" s="17"/>
      <c r="P106" s="17"/>
      <c r="Q106" s="38"/>
    </row>
    <row r="107" spans="1:17" ht="12" x14ac:dyDescent="0.2">
      <c r="A107" s="18"/>
      <c r="C107" s="1"/>
      <c r="D107" s="1"/>
      <c r="E107" s="1"/>
      <c r="F107" s="1"/>
      <c r="G107" s="1"/>
      <c r="H107" s="17"/>
      <c r="I107" s="17"/>
      <c r="J107" s="17"/>
      <c r="K107" s="17"/>
      <c r="L107" s="17"/>
      <c r="M107" s="17"/>
      <c r="N107" s="17"/>
      <c r="O107" s="17"/>
      <c r="P107" s="17"/>
      <c r="Q107" s="38"/>
    </row>
    <row r="108" spans="1:17" ht="12" x14ac:dyDescent="0.2">
      <c r="A108" s="18"/>
      <c r="C108" s="1"/>
      <c r="D108" s="1"/>
      <c r="E108" s="1"/>
      <c r="F108" s="1"/>
      <c r="G108" s="1"/>
      <c r="H108" s="17"/>
      <c r="I108" s="17"/>
      <c r="J108" s="17"/>
      <c r="K108" s="17"/>
      <c r="L108" s="17"/>
      <c r="M108" s="17"/>
      <c r="N108" s="17"/>
      <c r="O108" s="17"/>
      <c r="P108" s="17"/>
      <c r="Q108" s="38"/>
    </row>
    <row r="109" spans="1:17" ht="12" x14ac:dyDescent="0.2">
      <c r="A109" s="18"/>
      <c r="C109" s="1"/>
      <c r="D109" s="1"/>
      <c r="E109" s="1"/>
      <c r="F109" s="1"/>
      <c r="G109" s="1"/>
      <c r="H109" s="17"/>
      <c r="I109" s="17"/>
      <c r="J109" s="17"/>
      <c r="K109" s="17"/>
      <c r="L109" s="17"/>
      <c r="M109" s="17"/>
      <c r="N109" s="17"/>
      <c r="O109" s="17"/>
      <c r="P109" s="17"/>
      <c r="Q109" s="38"/>
    </row>
    <row r="110" spans="1:17" ht="12.4" customHeight="1" x14ac:dyDescent="0.2">
      <c r="A110" s="18"/>
      <c r="C110" s="1"/>
      <c r="D110" s="1"/>
      <c r="E110" s="1"/>
      <c r="F110" s="1"/>
      <c r="G110" s="1"/>
      <c r="H110" s="17"/>
      <c r="I110" s="17"/>
      <c r="J110" s="17"/>
      <c r="K110" s="17"/>
      <c r="L110" s="17"/>
      <c r="M110" s="17"/>
      <c r="N110" s="17"/>
      <c r="O110" s="17"/>
      <c r="P110" s="17"/>
      <c r="Q110" s="38"/>
    </row>
    <row r="111" spans="1:17" ht="12" x14ac:dyDescent="0.2">
      <c r="A111" s="18"/>
      <c r="C111" s="1"/>
      <c r="D111" s="1"/>
      <c r="E111" s="1"/>
      <c r="F111" s="1"/>
      <c r="G111" s="1"/>
      <c r="H111" s="17"/>
      <c r="I111" s="17"/>
      <c r="J111" s="17"/>
      <c r="K111" s="17"/>
      <c r="L111" s="17"/>
      <c r="M111" s="17"/>
      <c r="N111" s="17"/>
      <c r="O111" s="17"/>
      <c r="P111" s="17"/>
      <c r="Q111" s="38"/>
    </row>
    <row r="112" spans="1:17" ht="12" x14ac:dyDescent="0.2">
      <c r="A112" s="18"/>
      <c r="C112" s="1"/>
      <c r="D112" s="1"/>
      <c r="E112" s="1"/>
      <c r="F112" s="1"/>
      <c r="G112" s="1"/>
      <c r="H112" s="17"/>
      <c r="I112" s="17"/>
      <c r="J112" s="17"/>
      <c r="K112" s="17"/>
      <c r="L112" s="17"/>
      <c r="M112" s="17"/>
      <c r="N112" s="17"/>
      <c r="O112" s="17"/>
      <c r="P112" s="17"/>
      <c r="Q112" s="38"/>
    </row>
    <row r="113" spans="1:17" ht="12" x14ac:dyDescent="0.2">
      <c r="A113" s="18"/>
      <c r="C113" s="1"/>
      <c r="D113" s="1"/>
      <c r="E113" s="1"/>
      <c r="F113" s="1"/>
      <c r="G113" s="1"/>
      <c r="H113" s="17"/>
      <c r="I113" s="17"/>
      <c r="J113" s="17"/>
      <c r="K113" s="17"/>
      <c r="L113" s="17"/>
      <c r="M113" s="17"/>
      <c r="N113" s="17"/>
      <c r="O113" s="17"/>
      <c r="P113" s="17"/>
      <c r="Q113" s="38"/>
    </row>
    <row r="114" spans="1:17" ht="12" x14ac:dyDescent="0.2">
      <c r="A114" s="18"/>
      <c r="C114" s="1"/>
      <c r="D114" s="1"/>
      <c r="E114" s="1"/>
      <c r="F114" s="1"/>
      <c r="G114" s="1"/>
      <c r="H114" s="17"/>
      <c r="I114" s="17"/>
      <c r="J114" s="17"/>
      <c r="K114" s="17"/>
      <c r="L114" s="17"/>
      <c r="M114" s="17"/>
      <c r="N114" s="17"/>
      <c r="O114" s="17"/>
      <c r="P114" s="17"/>
      <c r="Q114" s="38"/>
    </row>
    <row r="115" spans="1:17" ht="12.4" customHeight="1" x14ac:dyDescent="0.2">
      <c r="A115" s="18"/>
      <c r="C115" s="1"/>
      <c r="D115" s="1"/>
      <c r="E115" s="1"/>
      <c r="F115" s="1"/>
      <c r="G115" s="1"/>
      <c r="H115" s="17"/>
      <c r="I115" s="17"/>
      <c r="J115" s="17"/>
      <c r="K115" s="17"/>
      <c r="L115" s="17"/>
      <c r="M115" s="17"/>
      <c r="N115" s="17"/>
      <c r="O115" s="17"/>
      <c r="P115" s="17"/>
      <c r="Q115" s="38"/>
    </row>
    <row r="116" spans="1:17" ht="12" x14ac:dyDescent="0.2">
      <c r="A116" s="18"/>
      <c r="C116" s="1"/>
      <c r="D116" s="1"/>
      <c r="E116" s="1"/>
      <c r="F116" s="1"/>
      <c r="G116" s="1"/>
      <c r="H116" s="17"/>
      <c r="I116" s="17"/>
      <c r="J116" s="17"/>
      <c r="K116" s="17"/>
      <c r="L116" s="17"/>
      <c r="M116" s="17"/>
      <c r="N116" s="17"/>
      <c r="O116" s="17"/>
      <c r="P116" s="17"/>
      <c r="Q116" s="38"/>
    </row>
    <row r="117" spans="1:17" ht="12" x14ac:dyDescent="0.2">
      <c r="A117" s="18"/>
      <c r="C117" s="1"/>
      <c r="D117" s="1"/>
      <c r="E117" s="1"/>
      <c r="F117" s="1"/>
      <c r="G117" s="1"/>
      <c r="H117" s="17"/>
      <c r="I117" s="17"/>
      <c r="J117" s="17"/>
      <c r="K117" s="17"/>
      <c r="L117" s="17"/>
      <c r="M117" s="17"/>
      <c r="N117" s="17"/>
      <c r="O117" s="17"/>
      <c r="P117" s="17"/>
      <c r="Q117" s="38"/>
    </row>
    <row r="118" spans="1:17" ht="12" x14ac:dyDescent="0.2">
      <c r="A118" s="18"/>
      <c r="C118" s="1"/>
      <c r="D118" s="1"/>
      <c r="E118" s="1"/>
      <c r="F118" s="1"/>
      <c r="G118" s="1"/>
      <c r="H118" s="17"/>
      <c r="I118" s="17"/>
      <c r="J118" s="17"/>
      <c r="K118" s="17"/>
      <c r="L118" s="17"/>
      <c r="M118" s="17"/>
      <c r="N118" s="17"/>
      <c r="O118" s="17"/>
      <c r="P118" s="17"/>
      <c r="Q118" s="38"/>
    </row>
    <row r="119" spans="1:17" ht="12" x14ac:dyDescent="0.2">
      <c r="A119" s="18"/>
      <c r="C119" s="1"/>
      <c r="D119" s="1"/>
      <c r="E119" s="1"/>
      <c r="F119" s="1"/>
      <c r="G119" s="1"/>
      <c r="H119" s="17"/>
      <c r="I119" s="17"/>
      <c r="J119" s="17"/>
      <c r="K119" s="17"/>
      <c r="L119" s="17"/>
      <c r="M119" s="17"/>
      <c r="N119" s="17"/>
      <c r="O119" s="17"/>
      <c r="P119" s="17"/>
      <c r="Q119" s="38"/>
    </row>
    <row r="120" spans="1:17" ht="12" x14ac:dyDescent="0.2">
      <c r="A120" s="18"/>
      <c r="C120" s="1"/>
      <c r="D120" s="1"/>
      <c r="E120" s="1"/>
      <c r="F120" s="1"/>
      <c r="G120" s="1"/>
      <c r="H120" s="17"/>
      <c r="I120" s="17"/>
      <c r="J120" s="17"/>
      <c r="K120" s="17"/>
      <c r="L120" s="17"/>
      <c r="M120" s="17"/>
      <c r="N120" s="17"/>
      <c r="O120" s="17"/>
      <c r="P120" s="17"/>
      <c r="Q120" s="38"/>
    </row>
    <row r="121" spans="1:17" ht="12" x14ac:dyDescent="0.2">
      <c r="A121" s="18"/>
      <c r="C121" s="1"/>
      <c r="D121" s="1"/>
      <c r="E121" s="1"/>
      <c r="F121" s="1"/>
      <c r="G121" s="1"/>
      <c r="H121" s="17"/>
      <c r="I121" s="17"/>
      <c r="J121" s="17"/>
      <c r="K121" s="17"/>
      <c r="L121" s="17"/>
      <c r="M121" s="17"/>
      <c r="N121" s="17"/>
      <c r="O121" s="17"/>
      <c r="P121" s="17"/>
      <c r="Q121" s="38"/>
    </row>
    <row r="122" spans="1:17" ht="12" x14ac:dyDescent="0.2">
      <c r="A122" s="18"/>
      <c r="C122" s="1"/>
      <c r="D122" s="1"/>
      <c r="E122" s="1"/>
      <c r="F122" s="1"/>
      <c r="G122" s="1"/>
      <c r="H122" s="17"/>
      <c r="I122" s="17"/>
      <c r="J122" s="17"/>
      <c r="K122" s="17"/>
      <c r="L122" s="17"/>
      <c r="M122" s="17"/>
      <c r="N122" s="17"/>
      <c r="O122" s="17"/>
      <c r="P122" s="17"/>
      <c r="Q122" s="38"/>
    </row>
    <row r="123" spans="1:17" ht="12" x14ac:dyDescent="0.2">
      <c r="A123" s="18"/>
      <c r="C123" s="1"/>
      <c r="D123" s="1"/>
      <c r="E123" s="1"/>
      <c r="F123" s="1"/>
      <c r="G123" s="1"/>
      <c r="H123" s="17"/>
      <c r="I123" s="17"/>
      <c r="J123" s="17"/>
      <c r="K123" s="17"/>
      <c r="L123" s="17"/>
      <c r="M123" s="17"/>
      <c r="N123" s="17"/>
      <c r="O123" s="17"/>
      <c r="P123" s="17"/>
      <c r="Q123" s="38"/>
    </row>
    <row r="124" spans="1:17" ht="12" x14ac:dyDescent="0.2">
      <c r="A124" s="18"/>
      <c r="C124" s="1"/>
      <c r="D124" s="1"/>
      <c r="E124" s="1"/>
      <c r="F124" s="1"/>
      <c r="G124" s="1"/>
      <c r="H124" s="17"/>
      <c r="I124" s="17"/>
      <c r="J124" s="17"/>
      <c r="K124" s="17"/>
      <c r="L124" s="17"/>
      <c r="M124" s="17"/>
      <c r="N124" s="17"/>
      <c r="O124" s="17"/>
      <c r="P124" s="17"/>
      <c r="Q124" s="38"/>
    </row>
    <row r="125" spans="1:17" ht="12" x14ac:dyDescent="0.2">
      <c r="A125" s="18"/>
      <c r="C125" s="1"/>
      <c r="D125" s="1"/>
      <c r="E125" s="1"/>
      <c r="F125" s="1"/>
      <c r="G125" s="1"/>
      <c r="H125" s="17"/>
      <c r="I125" s="17"/>
      <c r="J125" s="17"/>
      <c r="K125" s="17"/>
      <c r="L125" s="17"/>
      <c r="M125" s="17"/>
      <c r="N125" s="17"/>
      <c r="O125" s="17"/>
      <c r="P125" s="17"/>
      <c r="Q125" s="38"/>
    </row>
    <row r="126" spans="1:17" ht="12" x14ac:dyDescent="0.2">
      <c r="A126" s="18"/>
      <c r="C126" s="1"/>
      <c r="D126" s="1"/>
      <c r="E126" s="1"/>
      <c r="F126" s="1"/>
      <c r="G126" s="1"/>
      <c r="H126" s="17"/>
      <c r="I126" s="17"/>
      <c r="J126" s="17"/>
      <c r="K126" s="17"/>
      <c r="L126" s="17"/>
      <c r="M126" s="17"/>
      <c r="N126" s="17"/>
      <c r="O126" s="17"/>
      <c r="P126" s="17"/>
      <c r="Q126" s="38"/>
    </row>
    <row r="127" spans="1:17" ht="12" x14ac:dyDescent="0.2">
      <c r="A127" s="18"/>
      <c r="C127" s="1"/>
      <c r="D127" s="1"/>
      <c r="E127" s="1"/>
      <c r="F127" s="1"/>
      <c r="G127" s="1"/>
      <c r="H127" s="17"/>
      <c r="I127" s="17"/>
      <c r="J127" s="17"/>
      <c r="K127" s="17"/>
      <c r="L127" s="17"/>
      <c r="M127" s="17"/>
      <c r="N127" s="17"/>
      <c r="O127" s="17"/>
      <c r="P127" s="17"/>
      <c r="Q127" s="38"/>
    </row>
    <row r="128" spans="1:17" ht="12" x14ac:dyDescent="0.2">
      <c r="A128" s="18"/>
      <c r="C128" s="1"/>
      <c r="D128" s="1"/>
      <c r="E128" s="1"/>
      <c r="F128" s="1"/>
      <c r="G128" s="1"/>
      <c r="H128" s="17"/>
      <c r="I128" s="17"/>
      <c r="J128" s="17"/>
      <c r="K128" s="17"/>
      <c r="L128" s="17"/>
      <c r="M128" s="17"/>
      <c r="N128" s="17"/>
      <c r="O128" s="17"/>
      <c r="P128" s="17"/>
      <c r="Q128" s="38"/>
    </row>
    <row r="129" spans="1:17" ht="12" x14ac:dyDescent="0.2">
      <c r="A129" s="18"/>
      <c r="C129" s="1"/>
      <c r="D129" s="1"/>
      <c r="E129" s="1"/>
      <c r="F129" s="1"/>
      <c r="G129" s="1"/>
      <c r="H129" s="17"/>
      <c r="I129" s="17"/>
      <c r="J129" s="17"/>
      <c r="K129" s="17"/>
      <c r="L129" s="17"/>
      <c r="M129" s="17"/>
      <c r="N129" s="17"/>
      <c r="O129" s="17"/>
      <c r="P129" s="17"/>
      <c r="Q129" s="38"/>
    </row>
    <row r="130" spans="1:17" ht="12" x14ac:dyDescent="0.2">
      <c r="A130" s="18"/>
      <c r="C130" s="1"/>
      <c r="D130" s="1"/>
      <c r="E130" s="1"/>
      <c r="F130" s="1"/>
      <c r="G130" s="1"/>
      <c r="H130" s="17"/>
      <c r="I130" s="17"/>
      <c r="J130" s="17"/>
      <c r="K130" s="17"/>
      <c r="L130" s="17"/>
      <c r="M130" s="17"/>
      <c r="N130" s="17"/>
      <c r="O130" s="17"/>
      <c r="P130" s="17"/>
      <c r="Q130" s="38"/>
    </row>
    <row r="131" spans="1:17" ht="12" x14ac:dyDescent="0.2">
      <c r="A131" s="18"/>
      <c r="C131" s="1"/>
      <c r="D131" s="1"/>
      <c r="E131" s="1"/>
      <c r="F131" s="1"/>
      <c r="G131" s="1"/>
      <c r="H131" s="17"/>
      <c r="I131" s="17"/>
      <c r="J131" s="17"/>
      <c r="K131" s="17"/>
      <c r="L131" s="17"/>
      <c r="M131" s="17"/>
      <c r="N131" s="17"/>
      <c r="O131" s="17"/>
      <c r="P131" s="17"/>
      <c r="Q131" s="38"/>
    </row>
    <row r="132" spans="1:17" ht="12" x14ac:dyDescent="0.2">
      <c r="A132" s="18"/>
      <c r="C132" s="1"/>
      <c r="D132" s="1"/>
      <c r="E132" s="1"/>
      <c r="F132" s="1"/>
      <c r="G132" s="1"/>
      <c r="H132" s="17"/>
      <c r="I132" s="17"/>
      <c r="J132" s="17"/>
      <c r="K132" s="17"/>
      <c r="L132" s="17"/>
      <c r="M132" s="17"/>
      <c r="N132" s="17"/>
      <c r="O132" s="17"/>
      <c r="P132" s="17"/>
      <c r="Q132" s="38"/>
    </row>
    <row r="133" spans="1:17" ht="12" x14ac:dyDescent="0.2">
      <c r="A133" s="18"/>
      <c r="C133" s="1"/>
      <c r="D133" s="1"/>
      <c r="E133" s="1"/>
      <c r="F133" s="1"/>
      <c r="G133" s="1"/>
      <c r="H133" s="17"/>
      <c r="I133" s="17"/>
      <c r="J133" s="17"/>
      <c r="K133" s="17"/>
      <c r="L133" s="17"/>
      <c r="M133" s="17"/>
      <c r="N133" s="17"/>
      <c r="O133" s="17"/>
      <c r="P133" s="17"/>
      <c r="Q133" s="38"/>
    </row>
    <row r="134" spans="1:17" ht="12" x14ac:dyDescent="0.2">
      <c r="A134" s="18"/>
      <c r="C134" s="1"/>
      <c r="D134" s="1"/>
      <c r="E134" s="1"/>
      <c r="F134" s="1"/>
      <c r="G134" s="1"/>
      <c r="H134" s="17"/>
      <c r="I134" s="17"/>
      <c r="J134" s="17"/>
      <c r="K134" s="17"/>
      <c r="L134" s="17"/>
      <c r="M134" s="17"/>
      <c r="N134" s="17"/>
      <c r="O134" s="17"/>
      <c r="P134" s="17"/>
      <c r="Q134" s="38"/>
    </row>
    <row r="135" spans="1:17" ht="12.4" customHeight="1" x14ac:dyDescent="0.2">
      <c r="A135" s="18"/>
      <c r="C135" s="1"/>
      <c r="D135" s="1"/>
      <c r="E135" s="1"/>
      <c r="F135" s="1"/>
      <c r="G135" s="1"/>
      <c r="H135" s="17"/>
      <c r="I135" s="17"/>
      <c r="J135" s="17"/>
      <c r="K135" s="17"/>
      <c r="L135" s="17"/>
      <c r="M135" s="17"/>
      <c r="N135" s="17"/>
      <c r="O135" s="17"/>
      <c r="P135" s="17"/>
      <c r="Q135" s="38"/>
    </row>
    <row r="136" spans="1:17" ht="12" x14ac:dyDescent="0.2">
      <c r="A136" s="18"/>
      <c r="C136" s="1"/>
      <c r="D136" s="1"/>
      <c r="E136" s="1"/>
      <c r="F136" s="1"/>
      <c r="G136" s="1"/>
      <c r="H136" s="17"/>
      <c r="I136" s="17"/>
      <c r="J136" s="17"/>
      <c r="K136" s="17"/>
      <c r="L136" s="17"/>
      <c r="M136" s="17"/>
      <c r="N136" s="17"/>
      <c r="O136" s="17"/>
      <c r="P136" s="17"/>
      <c r="Q136" s="38"/>
    </row>
    <row r="137" spans="1:17" ht="12" x14ac:dyDescent="0.2">
      <c r="A137" s="18"/>
      <c r="C137" s="1"/>
      <c r="D137" s="1"/>
      <c r="E137" s="1"/>
      <c r="F137" s="1"/>
      <c r="G137" s="1"/>
      <c r="H137" s="17"/>
      <c r="I137" s="17"/>
      <c r="J137" s="17"/>
      <c r="K137" s="17"/>
      <c r="L137" s="17"/>
      <c r="M137" s="17"/>
      <c r="N137" s="17"/>
      <c r="O137" s="17"/>
      <c r="P137" s="17"/>
      <c r="Q137" s="38"/>
    </row>
    <row r="138" spans="1:17" ht="12" x14ac:dyDescent="0.2">
      <c r="A138" s="18"/>
      <c r="C138" s="1"/>
      <c r="D138" s="1"/>
      <c r="E138" s="1"/>
      <c r="F138" s="1"/>
      <c r="G138" s="1"/>
      <c r="H138" s="17"/>
      <c r="I138" s="17"/>
      <c r="J138" s="17"/>
      <c r="K138" s="17"/>
      <c r="L138" s="17"/>
      <c r="M138" s="17"/>
      <c r="N138" s="17"/>
      <c r="O138" s="17"/>
      <c r="P138" s="17"/>
      <c r="Q138" s="38"/>
    </row>
    <row r="139" spans="1:17" ht="12" x14ac:dyDescent="0.2">
      <c r="A139" s="18"/>
      <c r="C139" s="1"/>
      <c r="D139" s="1"/>
      <c r="E139" s="1"/>
      <c r="F139" s="1"/>
      <c r="G139" s="1"/>
      <c r="H139" s="17"/>
      <c r="I139" s="17"/>
      <c r="J139" s="17"/>
      <c r="K139" s="17"/>
      <c r="L139" s="17"/>
      <c r="M139" s="17"/>
      <c r="N139" s="17"/>
      <c r="O139" s="17"/>
      <c r="P139" s="17"/>
      <c r="Q139" s="38"/>
    </row>
    <row r="140" spans="1:17" ht="12.4" customHeight="1" x14ac:dyDescent="0.2">
      <c r="A140" s="18"/>
      <c r="C140" s="1"/>
      <c r="D140" s="1"/>
      <c r="E140" s="1"/>
      <c r="F140" s="1"/>
      <c r="G140" s="1"/>
      <c r="H140" s="17"/>
      <c r="I140" s="17"/>
      <c r="J140" s="17"/>
      <c r="K140" s="17"/>
      <c r="L140" s="17"/>
      <c r="M140" s="17"/>
      <c r="N140" s="17"/>
      <c r="O140" s="17"/>
      <c r="P140" s="17"/>
      <c r="Q140" s="38"/>
    </row>
    <row r="141" spans="1:17" ht="12" x14ac:dyDescent="0.2">
      <c r="A141" s="18"/>
      <c r="C141" s="1"/>
      <c r="D141" s="1"/>
      <c r="E141" s="1"/>
      <c r="F141" s="1"/>
      <c r="G141" s="1"/>
      <c r="H141" s="17"/>
      <c r="I141" s="17"/>
      <c r="J141" s="17"/>
      <c r="K141" s="17"/>
      <c r="L141" s="17"/>
      <c r="M141" s="17"/>
      <c r="N141" s="17"/>
      <c r="O141" s="17"/>
      <c r="P141" s="17"/>
      <c r="Q141" s="38"/>
    </row>
    <row r="142" spans="1:17" ht="12" x14ac:dyDescent="0.2">
      <c r="A142" s="18"/>
      <c r="C142" s="1"/>
      <c r="D142" s="1"/>
      <c r="E142" s="1"/>
      <c r="F142" s="1"/>
      <c r="G142" s="1"/>
      <c r="H142" s="17"/>
      <c r="I142" s="17"/>
      <c r="J142" s="17"/>
      <c r="K142" s="17"/>
      <c r="L142" s="17"/>
      <c r="M142" s="17"/>
      <c r="N142" s="17"/>
      <c r="O142" s="17"/>
      <c r="P142" s="17"/>
      <c r="Q142" s="38"/>
    </row>
    <row r="143" spans="1:17" ht="12" x14ac:dyDescent="0.2">
      <c r="A143" s="18"/>
      <c r="C143" s="1"/>
      <c r="D143" s="1"/>
      <c r="E143" s="1"/>
      <c r="F143" s="1"/>
      <c r="G143" s="1"/>
      <c r="H143" s="17"/>
      <c r="I143" s="17"/>
      <c r="J143" s="17"/>
      <c r="K143" s="17"/>
      <c r="L143" s="17"/>
      <c r="M143" s="17"/>
      <c r="N143" s="17"/>
      <c r="O143" s="17"/>
      <c r="P143" s="17"/>
      <c r="Q143" s="38"/>
    </row>
    <row r="144" spans="1:17" ht="12" x14ac:dyDescent="0.2">
      <c r="A144" s="18"/>
      <c r="C144" s="1"/>
      <c r="D144" s="1"/>
      <c r="E144" s="1"/>
      <c r="F144" s="1"/>
      <c r="G144" s="1"/>
      <c r="H144" s="17"/>
      <c r="I144" s="17"/>
      <c r="J144" s="17"/>
      <c r="K144" s="17"/>
      <c r="L144" s="17"/>
      <c r="M144" s="17"/>
      <c r="N144" s="17"/>
      <c r="O144" s="17"/>
      <c r="P144" s="17"/>
      <c r="Q144" s="38"/>
    </row>
    <row r="145" spans="1:17" ht="12" x14ac:dyDescent="0.2">
      <c r="A145" s="18"/>
      <c r="C145" s="1"/>
      <c r="D145" s="1"/>
      <c r="E145" s="1"/>
      <c r="F145" s="1"/>
      <c r="G145" s="1"/>
      <c r="H145" s="17"/>
      <c r="I145" s="17"/>
      <c r="J145" s="17"/>
      <c r="K145" s="17"/>
      <c r="L145" s="17"/>
      <c r="M145" s="17"/>
      <c r="N145" s="17"/>
      <c r="O145" s="17"/>
      <c r="P145" s="17"/>
      <c r="Q145" s="38"/>
    </row>
    <row r="146" spans="1:17" ht="12" x14ac:dyDescent="0.2">
      <c r="A146" s="18"/>
      <c r="C146" s="1"/>
      <c r="D146" s="1"/>
      <c r="E146" s="1"/>
      <c r="F146" s="1"/>
      <c r="G146" s="1"/>
      <c r="H146" s="17"/>
      <c r="I146" s="17"/>
      <c r="J146" s="17"/>
      <c r="K146" s="17"/>
      <c r="L146" s="17"/>
      <c r="M146" s="17"/>
      <c r="N146" s="17"/>
      <c r="O146" s="17"/>
      <c r="P146" s="17"/>
      <c r="Q146" s="38"/>
    </row>
    <row r="147" spans="1:17" ht="12" x14ac:dyDescent="0.2">
      <c r="A147" s="18"/>
      <c r="C147" s="1"/>
      <c r="D147" s="1"/>
      <c r="E147" s="1"/>
      <c r="F147" s="1"/>
      <c r="G147" s="1"/>
      <c r="H147" s="17"/>
      <c r="I147" s="17"/>
      <c r="J147" s="17"/>
      <c r="K147" s="17"/>
      <c r="L147" s="17"/>
      <c r="M147" s="17"/>
      <c r="N147" s="17"/>
      <c r="O147" s="17"/>
      <c r="P147" s="17"/>
      <c r="Q147" s="38"/>
    </row>
    <row r="148" spans="1:17" ht="12" x14ac:dyDescent="0.2">
      <c r="A148" s="18"/>
      <c r="C148" s="1"/>
      <c r="D148" s="1"/>
      <c r="E148" s="1"/>
      <c r="F148" s="1"/>
      <c r="G148" s="1"/>
      <c r="H148" s="17"/>
      <c r="I148" s="17"/>
      <c r="J148" s="17"/>
      <c r="K148" s="17"/>
      <c r="L148" s="17"/>
      <c r="M148" s="17"/>
      <c r="N148" s="17"/>
      <c r="O148" s="17"/>
      <c r="P148" s="17"/>
      <c r="Q148" s="38"/>
    </row>
    <row r="149" spans="1:17" ht="12" x14ac:dyDescent="0.2">
      <c r="A149" s="18"/>
      <c r="C149" s="1"/>
      <c r="D149" s="1"/>
      <c r="E149" s="1"/>
      <c r="F149" s="1"/>
      <c r="G149" s="1"/>
      <c r="H149" s="17"/>
      <c r="I149" s="17"/>
      <c r="J149" s="17"/>
      <c r="K149" s="17"/>
      <c r="L149" s="17"/>
      <c r="M149" s="17"/>
      <c r="N149" s="17"/>
      <c r="O149" s="17"/>
      <c r="P149" s="17"/>
      <c r="Q149" s="38"/>
    </row>
    <row r="150" spans="1:17" ht="12" x14ac:dyDescent="0.2">
      <c r="A150" s="18"/>
      <c r="C150" s="1"/>
      <c r="D150" s="1"/>
      <c r="E150" s="1"/>
      <c r="F150" s="1"/>
      <c r="G150" s="1"/>
      <c r="H150" s="17"/>
      <c r="I150" s="17"/>
      <c r="J150" s="17"/>
      <c r="K150" s="17"/>
      <c r="L150" s="17"/>
      <c r="M150" s="17"/>
      <c r="N150" s="17"/>
      <c r="O150" s="17"/>
      <c r="P150" s="17"/>
      <c r="Q150" s="38"/>
    </row>
    <row r="151" spans="1:17" ht="12" x14ac:dyDescent="0.2">
      <c r="A151" s="18"/>
      <c r="C151" s="1"/>
      <c r="D151" s="1"/>
      <c r="E151" s="1"/>
      <c r="F151" s="1"/>
      <c r="G151" s="1"/>
      <c r="H151" s="17"/>
      <c r="I151" s="17"/>
      <c r="J151" s="17"/>
      <c r="K151" s="17"/>
      <c r="L151" s="17"/>
      <c r="M151" s="17"/>
      <c r="N151" s="17"/>
      <c r="O151" s="17"/>
      <c r="P151" s="17"/>
      <c r="Q151" s="38"/>
    </row>
    <row r="152" spans="1:17" ht="12" x14ac:dyDescent="0.2">
      <c r="A152" s="18"/>
      <c r="C152" s="1"/>
      <c r="D152" s="1"/>
      <c r="E152" s="1"/>
      <c r="F152" s="1"/>
      <c r="G152" s="1"/>
      <c r="H152" s="17"/>
      <c r="I152" s="17"/>
      <c r="J152" s="17"/>
      <c r="K152" s="17"/>
      <c r="L152" s="17"/>
      <c r="M152" s="17"/>
      <c r="N152" s="17"/>
      <c r="O152" s="17"/>
      <c r="P152" s="17"/>
      <c r="Q152" s="38"/>
    </row>
    <row r="153" spans="1:17" ht="12" x14ac:dyDescent="0.2">
      <c r="A153" s="18"/>
      <c r="C153" s="1"/>
      <c r="D153" s="1"/>
      <c r="E153" s="1"/>
      <c r="F153" s="1"/>
      <c r="G153" s="1"/>
      <c r="H153" s="17"/>
      <c r="I153" s="17"/>
      <c r="J153" s="17"/>
      <c r="K153" s="17"/>
      <c r="L153" s="17"/>
      <c r="M153" s="17"/>
      <c r="N153" s="17"/>
      <c r="O153" s="17"/>
      <c r="P153" s="17"/>
      <c r="Q153" s="38"/>
    </row>
    <row r="154" spans="1:17" ht="12" x14ac:dyDescent="0.2">
      <c r="A154" s="18"/>
      <c r="C154" s="1"/>
      <c r="D154" s="1"/>
      <c r="E154" s="1"/>
      <c r="F154" s="1"/>
      <c r="G154" s="1"/>
      <c r="H154" s="17"/>
      <c r="I154" s="17"/>
      <c r="J154" s="17"/>
      <c r="K154" s="17"/>
      <c r="L154" s="17"/>
      <c r="M154" s="17"/>
      <c r="N154" s="17"/>
      <c r="O154" s="17"/>
      <c r="P154" s="17"/>
      <c r="Q154" s="38"/>
    </row>
    <row r="155" spans="1:17" ht="12" x14ac:dyDescent="0.2">
      <c r="A155" s="18"/>
      <c r="C155" s="1"/>
      <c r="D155" s="1"/>
      <c r="E155" s="1"/>
      <c r="F155" s="1"/>
      <c r="G155" s="1"/>
      <c r="H155" s="17"/>
      <c r="I155" s="17"/>
      <c r="J155" s="17"/>
      <c r="K155" s="17"/>
      <c r="L155" s="17"/>
      <c r="M155" s="17"/>
      <c r="N155" s="17"/>
      <c r="O155" s="17"/>
      <c r="P155" s="17"/>
      <c r="Q155" s="38"/>
    </row>
    <row r="156" spans="1:17" ht="12" x14ac:dyDescent="0.2">
      <c r="A156" s="18"/>
      <c r="C156" s="1"/>
      <c r="D156" s="1"/>
      <c r="E156" s="1"/>
      <c r="F156" s="1"/>
      <c r="G156" s="1"/>
      <c r="H156" s="17"/>
      <c r="I156" s="17"/>
      <c r="J156" s="17"/>
      <c r="K156" s="17"/>
      <c r="L156" s="17"/>
      <c r="M156" s="17"/>
      <c r="N156" s="17"/>
      <c r="O156" s="17"/>
      <c r="P156" s="17"/>
      <c r="Q156" s="38"/>
    </row>
    <row r="157" spans="1:17" ht="12" x14ac:dyDescent="0.2">
      <c r="A157" s="18"/>
      <c r="C157" s="1"/>
      <c r="D157" s="1"/>
      <c r="E157" s="1"/>
      <c r="F157" s="1"/>
      <c r="G157" s="1"/>
      <c r="H157" s="17"/>
      <c r="I157" s="17"/>
      <c r="J157" s="17"/>
      <c r="K157" s="17"/>
      <c r="L157" s="17"/>
      <c r="M157" s="17"/>
      <c r="N157" s="17"/>
      <c r="O157" s="17"/>
      <c r="P157" s="17"/>
      <c r="Q157" s="38"/>
    </row>
    <row r="158" spans="1:17" ht="12" x14ac:dyDescent="0.2">
      <c r="A158" s="18"/>
      <c r="C158" s="1"/>
      <c r="D158" s="1"/>
      <c r="E158" s="1"/>
      <c r="F158" s="1"/>
      <c r="G158" s="1"/>
      <c r="H158" s="17"/>
      <c r="I158" s="17"/>
      <c r="J158" s="17"/>
      <c r="K158" s="17"/>
      <c r="L158" s="17"/>
      <c r="M158" s="17"/>
      <c r="N158" s="17"/>
      <c r="O158" s="17"/>
      <c r="P158" s="17"/>
      <c r="Q158" s="38"/>
    </row>
    <row r="159" spans="1:17" ht="12" x14ac:dyDescent="0.2">
      <c r="A159" s="18"/>
      <c r="C159" s="1"/>
      <c r="D159" s="1"/>
      <c r="E159" s="1"/>
      <c r="F159" s="1"/>
      <c r="G159" s="1"/>
      <c r="H159" s="17"/>
      <c r="I159" s="17"/>
      <c r="J159" s="17"/>
      <c r="K159" s="17"/>
      <c r="L159" s="17"/>
      <c r="M159" s="17"/>
      <c r="N159" s="17"/>
      <c r="O159" s="17"/>
      <c r="P159" s="17"/>
      <c r="Q159" s="38"/>
    </row>
    <row r="160" spans="1:17" ht="12.4" customHeight="1" x14ac:dyDescent="0.2">
      <c r="A160" s="18"/>
      <c r="C160" s="1"/>
      <c r="D160" s="1"/>
      <c r="E160" s="1"/>
      <c r="F160" s="1"/>
      <c r="G160" s="1"/>
      <c r="H160" s="17"/>
      <c r="I160" s="17"/>
      <c r="J160" s="17"/>
      <c r="K160" s="17"/>
      <c r="L160" s="17"/>
      <c r="M160" s="17"/>
      <c r="N160" s="17"/>
      <c r="O160" s="17"/>
      <c r="P160" s="17"/>
      <c r="Q160" s="38"/>
    </row>
    <row r="161" spans="1:17" ht="12" x14ac:dyDescent="0.2">
      <c r="A161" s="18"/>
      <c r="C161" s="1"/>
      <c r="D161" s="1"/>
      <c r="E161" s="1"/>
      <c r="F161" s="1"/>
      <c r="G161" s="1"/>
      <c r="H161" s="17"/>
      <c r="I161" s="17"/>
      <c r="J161" s="17"/>
      <c r="K161" s="17"/>
      <c r="L161" s="17"/>
      <c r="M161" s="17"/>
      <c r="N161" s="17"/>
      <c r="O161" s="17"/>
      <c r="P161" s="17"/>
      <c r="Q161" s="38"/>
    </row>
    <row r="162" spans="1:17" ht="12" x14ac:dyDescent="0.2">
      <c r="A162" s="18"/>
      <c r="C162" s="1"/>
      <c r="D162" s="1"/>
      <c r="E162" s="1"/>
      <c r="F162" s="1"/>
      <c r="G162" s="1"/>
      <c r="H162" s="17"/>
      <c r="I162" s="17"/>
      <c r="J162" s="17"/>
      <c r="K162" s="17"/>
      <c r="L162" s="17"/>
      <c r="M162" s="17"/>
      <c r="N162" s="17"/>
      <c r="O162" s="17"/>
      <c r="P162" s="17"/>
      <c r="Q162" s="38"/>
    </row>
    <row r="163" spans="1:17" ht="12" x14ac:dyDescent="0.2">
      <c r="A163" s="18"/>
      <c r="C163" s="1"/>
      <c r="D163" s="1"/>
      <c r="E163" s="1"/>
      <c r="F163" s="1"/>
      <c r="G163" s="1"/>
      <c r="H163" s="17"/>
      <c r="I163" s="17"/>
      <c r="J163" s="17"/>
      <c r="K163" s="17"/>
      <c r="L163" s="17"/>
      <c r="M163" s="17"/>
      <c r="N163" s="17"/>
      <c r="O163" s="17"/>
      <c r="P163" s="17"/>
      <c r="Q163" s="38"/>
    </row>
    <row r="164" spans="1:17" ht="12" x14ac:dyDescent="0.2">
      <c r="A164" s="18"/>
      <c r="C164" s="1"/>
      <c r="D164" s="1"/>
      <c r="E164" s="1"/>
      <c r="F164" s="1"/>
      <c r="G164" s="1"/>
      <c r="H164" s="17"/>
      <c r="I164" s="17"/>
      <c r="J164" s="17"/>
      <c r="K164" s="17"/>
      <c r="L164" s="17"/>
      <c r="M164" s="17"/>
      <c r="N164" s="17"/>
      <c r="O164" s="17"/>
      <c r="P164" s="17"/>
      <c r="Q164" s="38"/>
    </row>
    <row r="165" spans="1:17" ht="12.4" customHeight="1" x14ac:dyDescent="0.2">
      <c r="A165" s="18"/>
      <c r="C165" s="1"/>
      <c r="D165" s="1"/>
      <c r="E165" s="1"/>
      <c r="F165" s="1"/>
      <c r="G165" s="1"/>
      <c r="H165" s="17"/>
      <c r="I165" s="17"/>
      <c r="J165" s="17"/>
      <c r="K165" s="17"/>
      <c r="L165" s="17"/>
      <c r="M165" s="17"/>
      <c r="N165" s="17"/>
      <c r="O165" s="17"/>
      <c r="P165" s="17"/>
      <c r="Q165" s="38"/>
    </row>
    <row r="166" spans="1:17" ht="12" x14ac:dyDescent="0.2">
      <c r="A166" s="18"/>
      <c r="C166" s="1"/>
      <c r="D166" s="1"/>
      <c r="E166" s="1"/>
      <c r="F166" s="1"/>
      <c r="G166" s="1"/>
      <c r="H166" s="17"/>
      <c r="I166" s="17"/>
      <c r="J166" s="17"/>
      <c r="K166" s="17"/>
      <c r="L166" s="17"/>
      <c r="M166" s="17"/>
      <c r="N166" s="17"/>
      <c r="O166" s="17"/>
      <c r="P166" s="17"/>
      <c r="Q166" s="38"/>
    </row>
    <row r="167" spans="1:17" ht="12" x14ac:dyDescent="0.2">
      <c r="A167" s="18"/>
      <c r="C167" s="1"/>
      <c r="D167" s="1"/>
      <c r="E167" s="1"/>
      <c r="F167" s="1"/>
      <c r="G167" s="1"/>
      <c r="H167" s="17"/>
      <c r="I167" s="17"/>
      <c r="J167" s="17"/>
      <c r="K167" s="17"/>
      <c r="L167" s="17"/>
      <c r="M167" s="17"/>
      <c r="N167" s="17"/>
      <c r="O167" s="17"/>
      <c r="P167" s="17"/>
      <c r="Q167" s="38"/>
    </row>
    <row r="168" spans="1:17" ht="12" x14ac:dyDescent="0.2">
      <c r="A168" s="18"/>
      <c r="C168" s="1"/>
      <c r="D168" s="1"/>
      <c r="E168" s="1"/>
      <c r="F168" s="1"/>
      <c r="G168" s="1"/>
      <c r="H168" s="17"/>
      <c r="I168" s="17"/>
      <c r="J168" s="17"/>
      <c r="K168" s="17"/>
      <c r="L168" s="17"/>
      <c r="M168" s="17"/>
      <c r="N168" s="17"/>
      <c r="O168" s="17"/>
      <c r="P168" s="17"/>
      <c r="Q168" s="38"/>
    </row>
    <row r="169" spans="1:17" ht="12" x14ac:dyDescent="0.2">
      <c r="A169" s="18"/>
      <c r="C169" s="1"/>
      <c r="D169" s="1"/>
      <c r="E169" s="1"/>
      <c r="F169" s="1"/>
      <c r="G169" s="1"/>
      <c r="H169" s="17"/>
      <c r="I169" s="17"/>
      <c r="J169" s="17"/>
      <c r="K169" s="17"/>
      <c r="L169" s="17"/>
      <c r="M169" s="17"/>
      <c r="N169" s="17"/>
      <c r="O169" s="17"/>
      <c r="P169" s="17"/>
      <c r="Q169" s="38"/>
    </row>
    <row r="170" spans="1:17" ht="12" x14ac:dyDescent="0.2">
      <c r="A170" s="18"/>
      <c r="C170" s="1"/>
      <c r="D170" s="1"/>
      <c r="E170" s="1"/>
      <c r="F170" s="1"/>
      <c r="G170" s="1"/>
      <c r="H170" s="17"/>
      <c r="I170" s="17"/>
      <c r="J170" s="17"/>
      <c r="K170" s="17"/>
      <c r="L170" s="17"/>
      <c r="M170" s="17"/>
      <c r="N170" s="17"/>
      <c r="O170" s="17"/>
      <c r="P170" s="17"/>
      <c r="Q170" s="38"/>
    </row>
    <row r="171" spans="1:17" ht="12" x14ac:dyDescent="0.2">
      <c r="A171" s="18"/>
      <c r="C171" s="1"/>
      <c r="D171" s="1"/>
      <c r="E171" s="1"/>
      <c r="F171" s="1"/>
      <c r="G171" s="1"/>
      <c r="H171" s="17"/>
      <c r="I171" s="17"/>
      <c r="J171" s="17"/>
      <c r="K171" s="17"/>
      <c r="L171" s="17"/>
      <c r="M171" s="17"/>
      <c r="N171" s="17"/>
      <c r="O171" s="17"/>
      <c r="P171" s="17"/>
      <c r="Q171" s="38"/>
    </row>
    <row r="172" spans="1:17" ht="12" x14ac:dyDescent="0.2">
      <c r="A172" s="18"/>
      <c r="C172" s="1"/>
      <c r="D172" s="1"/>
      <c r="E172" s="1"/>
      <c r="F172" s="1"/>
      <c r="G172" s="1"/>
      <c r="H172" s="17"/>
      <c r="I172" s="17"/>
      <c r="J172" s="17"/>
      <c r="K172" s="17"/>
      <c r="L172" s="17"/>
      <c r="M172" s="17"/>
      <c r="N172" s="17"/>
      <c r="O172" s="17"/>
      <c r="P172" s="17"/>
      <c r="Q172" s="38"/>
    </row>
    <row r="173" spans="1:17" ht="12" x14ac:dyDescent="0.2">
      <c r="A173" s="18"/>
      <c r="C173" s="1"/>
      <c r="D173" s="1"/>
      <c r="E173" s="1"/>
      <c r="F173" s="1"/>
      <c r="G173" s="1"/>
      <c r="H173" s="17"/>
      <c r="I173" s="17"/>
      <c r="J173" s="17"/>
      <c r="K173" s="17"/>
      <c r="L173" s="17"/>
      <c r="M173" s="17"/>
      <c r="N173" s="17"/>
      <c r="O173" s="17"/>
      <c r="P173" s="17"/>
      <c r="Q173" s="38"/>
    </row>
    <row r="174" spans="1:17" ht="12" x14ac:dyDescent="0.2">
      <c r="A174" s="18"/>
      <c r="C174" s="1"/>
      <c r="D174" s="1"/>
      <c r="E174" s="1"/>
      <c r="F174" s="1"/>
      <c r="G174" s="1"/>
      <c r="H174" s="17"/>
      <c r="I174" s="17"/>
      <c r="J174" s="17"/>
      <c r="K174" s="17"/>
      <c r="L174" s="17"/>
      <c r="M174" s="17"/>
      <c r="N174" s="17"/>
      <c r="O174" s="17"/>
      <c r="P174" s="17"/>
      <c r="Q174" s="38"/>
    </row>
    <row r="175" spans="1:17" ht="12" x14ac:dyDescent="0.2">
      <c r="A175" s="18"/>
      <c r="C175" s="1"/>
      <c r="D175" s="1"/>
      <c r="E175" s="1"/>
      <c r="F175" s="1"/>
      <c r="G175" s="1"/>
      <c r="H175" s="17"/>
      <c r="I175" s="17"/>
      <c r="J175" s="17"/>
      <c r="K175" s="17"/>
      <c r="L175" s="17"/>
      <c r="M175" s="17"/>
      <c r="N175" s="17"/>
      <c r="O175" s="17"/>
      <c r="P175" s="17"/>
      <c r="Q175" s="38"/>
    </row>
    <row r="176" spans="1:17" ht="12" x14ac:dyDescent="0.2">
      <c r="A176" s="18"/>
      <c r="C176" s="1"/>
      <c r="D176" s="1"/>
      <c r="E176" s="1"/>
      <c r="F176" s="1"/>
      <c r="G176" s="1"/>
      <c r="H176" s="17"/>
      <c r="I176" s="17"/>
      <c r="J176" s="17"/>
      <c r="K176" s="17"/>
      <c r="L176" s="17"/>
      <c r="M176" s="17"/>
      <c r="N176" s="17"/>
      <c r="O176" s="17"/>
      <c r="P176" s="17"/>
      <c r="Q176" s="38"/>
    </row>
    <row r="177" spans="1:17" ht="12" x14ac:dyDescent="0.2">
      <c r="A177" s="18"/>
      <c r="C177" s="1"/>
      <c r="D177" s="1"/>
      <c r="E177" s="1"/>
      <c r="F177" s="1"/>
      <c r="G177" s="1"/>
      <c r="H177" s="17"/>
      <c r="I177" s="17"/>
      <c r="J177" s="17"/>
      <c r="K177" s="17"/>
      <c r="L177" s="17"/>
      <c r="M177" s="17"/>
      <c r="N177" s="17"/>
      <c r="O177" s="17"/>
      <c r="P177" s="17"/>
      <c r="Q177" s="38"/>
    </row>
    <row r="178" spans="1:17" ht="12" x14ac:dyDescent="0.2">
      <c r="A178" s="18"/>
      <c r="C178" s="1"/>
      <c r="D178" s="1"/>
      <c r="E178" s="1"/>
      <c r="F178" s="1"/>
      <c r="G178" s="1"/>
      <c r="H178" s="17"/>
      <c r="I178" s="17"/>
      <c r="J178" s="17"/>
      <c r="K178" s="17"/>
      <c r="L178" s="17"/>
      <c r="M178" s="17"/>
      <c r="N178" s="17"/>
      <c r="O178" s="17"/>
      <c r="P178" s="17"/>
      <c r="Q178" s="38"/>
    </row>
    <row r="179" spans="1:17" ht="12" x14ac:dyDescent="0.2">
      <c r="A179" s="18"/>
      <c r="C179" s="1"/>
      <c r="D179" s="1"/>
      <c r="E179" s="1"/>
      <c r="F179" s="1"/>
      <c r="G179" s="1"/>
      <c r="H179" s="17"/>
      <c r="I179" s="17"/>
      <c r="J179" s="17"/>
      <c r="K179" s="17"/>
      <c r="L179" s="17"/>
      <c r="M179" s="17"/>
      <c r="N179" s="17"/>
      <c r="O179" s="17"/>
      <c r="P179" s="17"/>
      <c r="Q179" s="38"/>
    </row>
    <row r="180" spans="1:17" ht="12" x14ac:dyDescent="0.2">
      <c r="A180" s="18"/>
      <c r="C180" s="1"/>
      <c r="D180" s="1"/>
      <c r="E180" s="1"/>
      <c r="F180" s="1"/>
      <c r="G180" s="1"/>
      <c r="H180" s="17"/>
      <c r="I180" s="17"/>
      <c r="J180" s="17"/>
      <c r="K180" s="17"/>
      <c r="L180" s="17"/>
      <c r="M180" s="17"/>
      <c r="N180" s="17"/>
      <c r="O180" s="17"/>
      <c r="P180" s="17"/>
      <c r="Q180" s="38"/>
    </row>
    <row r="181" spans="1:17" ht="12" x14ac:dyDescent="0.2">
      <c r="A181" s="18"/>
      <c r="C181" s="1"/>
      <c r="D181" s="1"/>
      <c r="E181" s="1"/>
      <c r="F181" s="1"/>
      <c r="G181" s="1"/>
      <c r="H181" s="17"/>
      <c r="I181" s="17"/>
      <c r="J181" s="17"/>
      <c r="K181" s="17"/>
      <c r="L181" s="17"/>
      <c r="M181" s="17"/>
      <c r="N181" s="17"/>
      <c r="O181" s="17"/>
      <c r="P181" s="17"/>
      <c r="Q181" s="38"/>
    </row>
    <row r="182" spans="1:17" ht="12" x14ac:dyDescent="0.2">
      <c r="A182" s="18"/>
      <c r="C182" s="1"/>
      <c r="D182" s="1"/>
      <c r="E182" s="1"/>
      <c r="F182" s="1"/>
      <c r="G182" s="1"/>
      <c r="H182" s="17"/>
      <c r="I182" s="17"/>
      <c r="J182" s="17"/>
      <c r="K182" s="17"/>
      <c r="L182" s="17"/>
      <c r="M182" s="17"/>
      <c r="N182" s="17"/>
      <c r="O182" s="17"/>
      <c r="P182" s="17"/>
      <c r="Q182" s="38"/>
    </row>
    <row r="183" spans="1:17" ht="12.4" customHeight="1" x14ac:dyDescent="0.2">
      <c r="A183" s="18"/>
      <c r="C183" s="1"/>
      <c r="D183" s="1"/>
      <c r="E183" s="1"/>
      <c r="F183" s="1"/>
      <c r="G183" s="1"/>
      <c r="H183" s="17"/>
      <c r="I183" s="17"/>
      <c r="J183" s="17"/>
      <c r="K183" s="17"/>
      <c r="L183" s="17"/>
      <c r="M183" s="17"/>
      <c r="N183" s="17"/>
      <c r="O183" s="17"/>
      <c r="P183" s="17"/>
      <c r="Q183" s="38"/>
    </row>
    <row r="184" spans="1:17" ht="12" x14ac:dyDescent="0.2">
      <c r="A184" s="18"/>
      <c r="C184" s="1"/>
      <c r="D184" s="1"/>
      <c r="E184" s="1"/>
      <c r="F184" s="1"/>
      <c r="G184" s="1"/>
      <c r="H184" s="17"/>
      <c r="I184" s="17"/>
      <c r="J184" s="17"/>
      <c r="K184" s="17"/>
      <c r="L184" s="17"/>
      <c r="M184" s="17"/>
      <c r="N184" s="17"/>
      <c r="O184" s="17"/>
      <c r="P184" s="17"/>
      <c r="Q184" s="38"/>
    </row>
    <row r="185" spans="1:17" ht="12.4" customHeight="1" x14ac:dyDescent="0.2">
      <c r="A185" s="18"/>
      <c r="C185" s="1"/>
      <c r="D185" s="1"/>
      <c r="E185" s="1"/>
      <c r="F185" s="1"/>
      <c r="G185" s="1"/>
      <c r="H185" s="17"/>
      <c r="I185" s="17"/>
      <c r="J185" s="17"/>
      <c r="K185" s="17"/>
      <c r="L185" s="17"/>
      <c r="M185" s="17"/>
      <c r="N185" s="17"/>
      <c r="O185" s="17"/>
      <c r="P185" s="17"/>
      <c r="Q185" s="38"/>
    </row>
    <row r="186" spans="1:17" ht="12" x14ac:dyDescent="0.2">
      <c r="A186" s="18"/>
      <c r="C186" s="1"/>
      <c r="D186" s="1"/>
      <c r="E186" s="1"/>
      <c r="F186" s="1"/>
      <c r="G186" s="1"/>
      <c r="H186" s="17"/>
      <c r="I186" s="17"/>
      <c r="J186" s="17"/>
      <c r="K186" s="17"/>
      <c r="L186" s="17"/>
      <c r="M186" s="17"/>
      <c r="N186" s="17"/>
      <c r="O186" s="17"/>
      <c r="P186" s="17"/>
      <c r="Q186" s="38"/>
    </row>
    <row r="187" spans="1:17" ht="12" x14ac:dyDescent="0.2">
      <c r="A187" s="18"/>
      <c r="C187" s="1"/>
      <c r="D187" s="1"/>
      <c r="E187" s="1"/>
      <c r="F187" s="1"/>
      <c r="G187" s="1"/>
      <c r="H187" s="17"/>
      <c r="I187" s="17"/>
      <c r="J187" s="17"/>
      <c r="K187" s="17"/>
      <c r="L187" s="17"/>
      <c r="M187" s="17"/>
      <c r="N187" s="17"/>
      <c r="O187" s="17"/>
      <c r="P187" s="17"/>
      <c r="Q187" s="38"/>
    </row>
    <row r="188" spans="1:17" ht="12" x14ac:dyDescent="0.2">
      <c r="A188" s="18"/>
      <c r="C188" s="1"/>
      <c r="D188" s="1"/>
      <c r="E188" s="1"/>
      <c r="F188" s="1"/>
      <c r="G188" s="1"/>
      <c r="H188" s="17"/>
      <c r="I188" s="17"/>
      <c r="J188" s="17"/>
      <c r="K188" s="17"/>
      <c r="L188" s="17"/>
      <c r="M188" s="17"/>
      <c r="N188" s="17"/>
      <c r="O188" s="17"/>
      <c r="P188" s="17"/>
      <c r="Q188" s="38"/>
    </row>
    <row r="189" spans="1:17" ht="12" x14ac:dyDescent="0.2">
      <c r="A189" s="18"/>
      <c r="C189" s="1"/>
      <c r="D189" s="1"/>
      <c r="E189" s="1"/>
      <c r="F189" s="1"/>
      <c r="G189" s="1"/>
      <c r="H189" s="17"/>
      <c r="I189" s="17"/>
      <c r="J189" s="17"/>
      <c r="K189" s="17"/>
      <c r="L189" s="17"/>
      <c r="M189" s="17"/>
      <c r="N189" s="17"/>
      <c r="O189" s="17"/>
      <c r="P189" s="17"/>
      <c r="Q189" s="38"/>
    </row>
    <row r="190" spans="1:17" ht="12" x14ac:dyDescent="0.2">
      <c r="A190" s="18"/>
      <c r="C190" s="1"/>
      <c r="D190" s="1"/>
      <c r="E190" s="1"/>
      <c r="F190" s="1"/>
      <c r="G190" s="1"/>
      <c r="H190" s="17"/>
      <c r="I190" s="17"/>
      <c r="J190" s="17"/>
      <c r="K190" s="17"/>
      <c r="L190" s="17"/>
      <c r="M190" s="17"/>
      <c r="N190" s="17"/>
      <c r="O190" s="17"/>
      <c r="P190" s="17"/>
      <c r="Q190" s="38"/>
    </row>
    <row r="191" spans="1:17" ht="12" x14ac:dyDescent="0.2">
      <c r="A191" s="18"/>
      <c r="C191" s="1"/>
      <c r="D191" s="1"/>
      <c r="E191" s="1"/>
      <c r="F191" s="1"/>
      <c r="G191" s="1"/>
      <c r="H191" s="17"/>
      <c r="I191" s="17"/>
      <c r="J191" s="17"/>
      <c r="K191" s="17"/>
      <c r="L191" s="17"/>
      <c r="M191" s="17"/>
      <c r="N191" s="17"/>
      <c r="O191" s="17"/>
      <c r="P191" s="17"/>
      <c r="Q191" s="38"/>
    </row>
    <row r="192" spans="1:17" ht="12" x14ac:dyDescent="0.2">
      <c r="A192" s="18"/>
      <c r="C192" s="1"/>
      <c r="D192" s="1"/>
      <c r="E192" s="1"/>
      <c r="F192" s="1"/>
      <c r="G192" s="1"/>
      <c r="H192" s="17"/>
      <c r="I192" s="17"/>
      <c r="J192" s="17"/>
      <c r="K192" s="17"/>
      <c r="L192" s="17"/>
      <c r="M192" s="17"/>
      <c r="N192" s="17"/>
      <c r="O192" s="17"/>
      <c r="P192" s="17"/>
      <c r="Q192" s="38"/>
    </row>
    <row r="193" spans="1:17" ht="12" x14ac:dyDescent="0.2">
      <c r="A193" s="18"/>
      <c r="C193" s="1"/>
      <c r="D193" s="1"/>
      <c r="E193" s="1"/>
      <c r="F193" s="1"/>
      <c r="G193" s="1"/>
      <c r="H193" s="17"/>
      <c r="I193" s="17"/>
      <c r="J193" s="17"/>
      <c r="K193" s="17"/>
      <c r="L193" s="17"/>
      <c r="M193" s="17"/>
      <c r="N193" s="17"/>
      <c r="O193" s="17"/>
      <c r="P193" s="17"/>
      <c r="Q193" s="38"/>
    </row>
    <row r="194" spans="1:17" ht="12" x14ac:dyDescent="0.2">
      <c r="A194" s="18"/>
      <c r="C194" s="1"/>
      <c r="D194" s="1"/>
      <c r="E194" s="1"/>
      <c r="F194" s="1"/>
      <c r="G194" s="1"/>
      <c r="H194" s="17"/>
      <c r="I194" s="17"/>
      <c r="J194" s="17"/>
      <c r="K194" s="17"/>
      <c r="L194" s="17"/>
      <c r="M194" s="17"/>
      <c r="N194" s="17"/>
      <c r="O194" s="17"/>
      <c r="P194" s="17"/>
      <c r="Q194" s="38"/>
    </row>
    <row r="195" spans="1:17" ht="12" x14ac:dyDescent="0.2">
      <c r="A195" s="18"/>
      <c r="C195" s="1"/>
      <c r="D195" s="1"/>
      <c r="E195" s="1"/>
      <c r="F195" s="1"/>
      <c r="G195" s="1"/>
      <c r="H195" s="17"/>
      <c r="I195" s="17"/>
      <c r="J195" s="17"/>
      <c r="K195" s="17"/>
      <c r="L195" s="17"/>
      <c r="M195" s="17"/>
      <c r="N195" s="17"/>
      <c r="O195" s="17"/>
      <c r="P195" s="17"/>
      <c r="Q195" s="38"/>
    </row>
    <row r="196" spans="1:17" ht="12" x14ac:dyDescent="0.2">
      <c r="A196" s="18"/>
      <c r="C196" s="1"/>
      <c r="D196" s="1"/>
      <c r="E196" s="1"/>
      <c r="F196" s="1"/>
      <c r="G196" s="1"/>
      <c r="H196" s="17"/>
      <c r="I196" s="17"/>
      <c r="J196" s="17"/>
      <c r="K196" s="17"/>
      <c r="L196" s="17"/>
      <c r="M196" s="17"/>
      <c r="N196" s="17"/>
      <c r="O196" s="17"/>
      <c r="P196" s="17"/>
      <c r="Q196" s="38"/>
    </row>
    <row r="197" spans="1:17" ht="12" x14ac:dyDescent="0.2">
      <c r="A197" s="18"/>
      <c r="C197" s="1"/>
      <c r="D197" s="1"/>
      <c r="E197" s="1"/>
      <c r="F197" s="1"/>
      <c r="G197" s="1"/>
      <c r="H197" s="17"/>
      <c r="I197" s="17"/>
      <c r="J197" s="17"/>
      <c r="K197" s="17"/>
      <c r="L197" s="17"/>
      <c r="M197" s="17"/>
      <c r="N197" s="17"/>
      <c r="O197" s="17"/>
      <c r="P197" s="17"/>
      <c r="Q197" s="38"/>
    </row>
    <row r="198" spans="1:17" ht="12" x14ac:dyDescent="0.2">
      <c r="A198" s="18"/>
      <c r="C198" s="1"/>
      <c r="D198" s="1"/>
      <c r="E198" s="1"/>
      <c r="F198" s="1"/>
      <c r="G198" s="1"/>
      <c r="H198" s="17"/>
      <c r="I198" s="17"/>
      <c r="J198" s="17"/>
      <c r="K198" s="17"/>
      <c r="L198" s="17"/>
      <c r="M198" s="17"/>
      <c r="N198" s="17"/>
      <c r="O198" s="17"/>
      <c r="P198" s="17"/>
      <c r="Q198" s="38"/>
    </row>
    <row r="199" spans="1:17" ht="12" x14ac:dyDescent="0.2">
      <c r="A199" s="18"/>
      <c r="C199" s="1"/>
      <c r="D199" s="1"/>
      <c r="E199" s="1"/>
      <c r="F199" s="1"/>
      <c r="G199" s="1"/>
      <c r="H199" s="17"/>
      <c r="I199" s="17"/>
      <c r="J199" s="17"/>
      <c r="K199" s="17"/>
      <c r="L199" s="17"/>
      <c r="M199" s="17"/>
      <c r="N199" s="17"/>
      <c r="O199" s="17"/>
      <c r="P199" s="17"/>
      <c r="Q199" s="38"/>
    </row>
    <row r="200" spans="1:17" ht="12" x14ac:dyDescent="0.2">
      <c r="A200" s="18"/>
      <c r="C200" s="1"/>
      <c r="D200" s="1"/>
      <c r="E200" s="1"/>
      <c r="F200" s="1"/>
      <c r="G200" s="1"/>
      <c r="H200" s="17"/>
      <c r="I200" s="17"/>
      <c r="J200" s="17"/>
      <c r="K200" s="17"/>
      <c r="L200" s="17"/>
      <c r="M200" s="17"/>
      <c r="N200" s="17"/>
      <c r="O200" s="17"/>
      <c r="P200" s="17"/>
      <c r="Q200" s="38"/>
    </row>
    <row r="201" spans="1:17" ht="12" x14ac:dyDescent="0.2">
      <c r="A201" s="18"/>
      <c r="C201" s="1"/>
      <c r="D201" s="1"/>
      <c r="E201" s="1"/>
      <c r="F201" s="1"/>
      <c r="G201" s="1"/>
      <c r="H201" s="17"/>
      <c r="I201" s="17"/>
      <c r="J201" s="17"/>
      <c r="K201" s="17"/>
      <c r="L201" s="17"/>
      <c r="M201" s="17"/>
      <c r="N201" s="17"/>
      <c r="O201" s="17"/>
      <c r="P201" s="17"/>
      <c r="Q201" s="38"/>
    </row>
    <row r="202" spans="1:17" ht="12" x14ac:dyDescent="0.2">
      <c r="A202" s="18"/>
      <c r="C202" s="1"/>
      <c r="D202" s="1"/>
      <c r="E202" s="1"/>
      <c r="F202" s="1"/>
      <c r="G202" s="1"/>
      <c r="H202" s="17"/>
      <c r="I202" s="17"/>
      <c r="J202" s="17"/>
      <c r="K202" s="17"/>
      <c r="L202" s="17"/>
      <c r="M202" s="17"/>
      <c r="N202" s="17"/>
      <c r="O202" s="17"/>
      <c r="P202" s="17"/>
      <c r="Q202" s="38"/>
    </row>
    <row r="203" spans="1:17" ht="12" x14ac:dyDescent="0.2">
      <c r="A203" s="18"/>
      <c r="C203" s="1"/>
      <c r="D203" s="1"/>
      <c r="E203" s="1"/>
      <c r="F203" s="1"/>
      <c r="G203" s="1"/>
      <c r="H203" s="17"/>
      <c r="I203" s="17"/>
      <c r="J203" s="17"/>
      <c r="K203" s="17"/>
      <c r="L203" s="17"/>
      <c r="M203" s="17"/>
      <c r="N203" s="17"/>
      <c r="O203" s="17"/>
      <c r="P203" s="17"/>
      <c r="Q203" s="38"/>
    </row>
    <row r="204" spans="1:17" ht="12" x14ac:dyDescent="0.2">
      <c r="A204" s="18"/>
      <c r="C204" s="1"/>
      <c r="D204" s="1"/>
      <c r="E204" s="1"/>
      <c r="F204" s="1"/>
      <c r="G204" s="1"/>
      <c r="H204" s="17"/>
      <c r="I204" s="17"/>
      <c r="J204" s="17"/>
      <c r="K204" s="17"/>
      <c r="L204" s="17"/>
      <c r="M204" s="17"/>
      <c r="N204" s="17"/>
      <c r="O204" s="17"/>
      <c r="P204" s="17"/>
      <c r="Q204" s="38"/>
    </row>
    <row r="205" spans="1:17" ht="12.4" customHeight="1" x14ac:dyDescent="0.2">
      <c r="A205" s="18"/>
      <c r="C205" s="1"/>
      <c r="D205" s="1"/>
      <c r="E205" s="1"/>
      <c r="F205" s="1"/>
      <c r="G205" s="1"/>
      <c r="H205" s="17"/>
      <c r="I205" s="17"/>
      <c r="J205" s="17"/>
      <c r="K205" s="17"/>
      <c r="L205" s="17"/>
      <c r="M205" s="17"/>
      <c r="N205" s="17"/>
      <c r="O205" s="17"/>
      <c r="P205" s="17"/>
      <c r="Q205" s="38"/>
    </row>
    <row r="206" spans="1:17" ht="12" x14ac:dyDescent="0.2">
      <c r="A206" s="18"/>
      <c r="C206" s="1"/>
      <c r="D206" s="1"/>
      <c r="E206" s="1"/>
      <c r="F206" s="1"/>
      <c r="G206" s="1"/>
      <c r="H206" s="17"/>
      <c r="I206" s="17"/>
      <c r="J206" s="17"/>
      <c r="K206" s="17"/>
      <c r="L206" s="17"/>
      <c r="M206" s="17"/>
      <c r="N206" s="17"/>
      <c r="O206" s="17"/>
      <c r="P206" s="17"/>
      <c r="Q206" s="38"/>
    </row>
    <row r="207" spans="1:17" ht="12" x14ac:dyDescent="0.2">
      <c r="A207" s="18"/>
      <c r="C207" s="1"/>
      <c r="D207" s="1"/>
      <c r="E207" s="1"/>
      <c r="F207" s="1"/>
      <c r="G207" s="1"/>
      <c r="H207" s="17"/>
      <c r="I207" s="17"/>
      <c r="J207" s="17"/>
      <c r="K207" s="17"/>
      <c r="L207" s="17"/>
      <c r="M207" s="17"/>
      <c r="N207" s="17"/>
      <c r="O207" s="17"/>
      <c r="P207" s="17"/>
      <c r="Q207" s="38"/>
    </row>
    <row r="208" spans="1:17" ht="12" x14ac:dyDescent="0.2">
      <c r="A208" s="18"/>
      <c r="C208" s="1"/>
      <c r="D208" s="1"/>
      <c r="E208" s="1"/>
      <c r="F208" s="1"/>
      <c r="G208" s="1"/>
      <c r="H208" s="17"/>
      <c r="I208" s="17"/>
      <c r="J208" s="17"/>
      <c r="K208" s="17"/>
      <c r="L208" s="17"/>
      <c r="M208" s="17"/>
      <c r="N208" s="17"/>
      <c r="O208" s="17"/>
      <c r="P208" s="17"/>
      <c r="Q208" s="38"/>
    </row>
    <row r="209" spans="1:17" ht="12" x14ac:dyDescent="0.2">
      <c r="A209" s="18"/>
      <c r="C209" s="1"/>
      <c r="D209" s="1"/>
      <c r="E209" s="1"/>
      <c r="F209" s="1"/>
      <c r="G209" s="1"/>
      <c r="H209" s="17"/>
      <c r="I209" s="17"/>
      <c r="J209" s="17"/>
      <c r="K209" s="17"/>
      <c r="L209" s="17"/>
      <c r="M209" s="17"/>
      <c r="N209" s="17"/>
      <c r="O209" s="17"/>
      <c r="P209" s="17"/>
      <c r="Q209" s="38"/>
    </row>
    <row r="210" spans="1:17" ht="12.4" customHeight="1" x14ac:dyDescent="0.2">
      <c r="A210" s="18"/>
      <c r="C210" s="1"/>
      <c r="D210" s="1"/>
      <c r="E210" s="1"/>
      <c r="F210" s="1"/>
      <c r="G210" s="1"/>
      <c r="H210" s="17"/>
      <c r="I210" s="17"/>
      <c r="J210" s="17"/>
      <c r="K210" s="17"/>
      <c r="L210" s="17"/>
      <c r="M210" s="17"/>
      <c r="N210" s="17"/>
      <c r="O210" s="17"/>
      <c r="P210" s="17"/>
      <c r="Q210" s="38"/>
    </row>
    <row r="211" spans="1:17" ht="12" x14ac:dyDescent="0.2">
      <c r="A211" s="18"/>
      <c r="C211" s="1"/>
      <c r="D211" s="1"/>
      <c r="E211" s="1"/>
      <c r="F211" s="1"/>
      <c r="G211" s="1"/>
      <c r="H211" s="17"/>
      <c r="I211" s="17"/>
      <c r="J211" s="17"/>
      <c r="K211" s="17"/>
      <c r="L211" s="17"/>
      <c r="M211" s="17"/>
      <c r="N211" s="17"/>
      <c r="O211" s="17"/>
      <c r="P211" s="17"/>
      <c r="Q211" s="38"/>
    </row>
    <row r="212" spans="1:17" ht="12" x14ac:dyDescent="0.2">
      <c r="A212" s="18"/>
      <c r="C212" s="1"/>
      <c r="D212" s="1"/>
      <c r="E212" s="1"/>
      <c r="F212" s="1"/>
      <c r="G212" s="1"/>
      <c r="H212" s="17"/>
      <c r="I212" s="17"/>
      <c r="J212" s="17"/>
      <c r="K212" s="17"/>
      <c r="L212" s="17"/>
      <c r="M212" s="17"/>
      <c r="N212" s="17"/>
      <c r="O212" s="17"/>
      <c r="P212" s="17"/>
      <c r="Q212" s="38"/>
    </row>
    <row r="213" spans="1:17" ht="12" x14ac:dyDescent="0.2">
      <c r="A213" s="18"/>
      <c r="C213" s="1"/>
      <c r="D213" s="1"/>
      <c r="E213" s="1"/>
      <c r="F213" s="1"/>
      <c r="G213" s="1"/>
      <c r="H213" s="17"/>
      <c r="I213" s="17"/>
      <c r="J213" s="17"/>
      <c r="K213" s="17"/>
      <c r="L213" s="17"/>
      <c r="M213" s="17"/>
      <c r="N213" s="17"/>
      <c r="O213" s="17"/>
      <c r="P213" s="17"/>
      <c r="Q213" s="38"/>
    </row>
    <row r="214" spans="1:17" ht="12" x14ac:dyDescent="0.2">
      <c r="A214" s="18"/>
      <c r="C214" s="1"/>
      <c r="D214" s="1"/>
      <c r="E214" s="1"/>
      <c r="F214" s="1"/>
      <c r="G214" s="1"/>
      <c r="H214" s="17"/>
      <c r="I214" s="17"/>
      <c r="J214" s="17"/>
      <c r="K214" s="17"/>
      <c r="L214" s="17"/>
      <c r="M214" s="17"/>
      <c r="N214" s="17"/>
      <c r="O214" s="17"/>
      <c r="P214" s="17"/>
      <c r="Q214" s="38"/>
    </row>
    <row r="215" spans="1:17" ht="12" x14ac:dyDescent="0.2">
      <c r="A215" s="18"/>
      <c r="C215" s="1"/>
      <c r="D215" s="1"/>
      <c r="E215" s="1"/>
      <c r="F215" s="1"/>
      <c r="G215" s="1"/>
      <c r="H215" s="17"/>
      <c r="I215" s="17"/>
      <c r="J215" s="17"/>
      <c r="K215" s="17"/>
      <c r="L215" s="17"/>
      <c r="M215" s="17"/>
      <c r="N215" s="17"/>
      <c r="O215" s="17"/>
      <c r="P215" s="17"/>
      <c r="Q215" s="38"/>
    </row>
    <row r="216" spans="1:17" ht="12" x14ac:dyDescent="0.2">
      <c r="A216" s="18"/>
      <c r="C216" s="1"/>
      <c r="D216" s="1"/>
      <c r="E216" s="1"/>
      <c r="F216" s="1"/>
      <c r="G216" s="1"/>
      <c r="H216" s="17"/>
      <c r="I216" s="17"/>
      <c r="J216" s="17"/>
      <c r="K216" s="17"/>
      <c r="L216" s="17"/>
      <c r="M216" s="17"/>
      <c r="N216" s="17"/>
      <c r="O216" s="17"/>
      <c r="P216" s="17"/>
      <c r="Q216" s="38"/>
    </row>
    <row r="217" spans="1:17" ht="12" x14ac:dyDescent="0.2">
      <c r="A217" s="18"/>
      <c r="C217" s="1"/>
      <c r="D217" s="1"/>
      <c r="E217" s="1"/>
      <c r="F217" s="1"/>
      <c r="G217" s="1"/>
      <c r="H217" s="17"/>
      <c r="I217" s="17"/>
      <c r="J217" s="17"/>
      <c r="K217" s="17"/>
      <c r="L217" s="17"/>
      <c r="M217" s="17"/>
      <c r="N217" s="17"/>
      <c r="O217" s="17"/>
      <c r="P217" s="17"/>
      <c r="Q217" s="38"/>
    </row>
    <row r="218" spans="1:17" ht="12" x14ac:dyDescent="0.2">
      <c r="A218" s="18"/>
      <c r="C218" s="1"/>
      <c r="D218" s="1"/>
      <c r="E218" s="1"/>
      <c r="F218" s="1"/>
      <c r="G218" s="1"/>
      <c r="H218" s="17"/>
      <c r="I218" s="17"/>
      <c r="J218" s="17"/>
      <c r="K218" s="17"/>
      <c r="L218" s="17"/>
      <c r="M218" s="17"/>
      <c r="N218" s="17"/>
      <c r="O218" s="17"/>
      <c r="P218" s="17"/>
      <c r="Q218" s="38"/>
    </row>
    <row r="219" spans="1:17" ht="12" x14ac:dyDescent="0.2">
      <c r="A219" s="18"/>
      <c r="C219" s="1"/>
      <c r="D219" s="1"/>
      <c r="E219" s="1"/>
      <c r="F219" s="1"/>
      <c r="G219" s="1"/>
      <c r="H219" s="17"/>
      <c r="I219" s="17"/>
      <c r="J219" s="17"/>
      <c r="K219" s="17"/>
      <c r="L219" s="17"/>
      <c r="M219" s="17"/>
      <c r="N219" s="17"/>
      <c r="O219" s="17"/>
      <c r="P219" s="17"/>
      <c r="Q219" s="38"/>
    </row>
    <row r="220" spans="1:17" ht="12" x14ac:dyDescent="0.2">
      <c r="A220" s="18"/>
      <c r="C220" s="1"/>
      <c r="D220" s="1"/>
      <c r="E220" s="1"/>
      <c r="F220" s="1"/>
      <c r="G220" s="1"/>
      <c r="H220" s="17"/>
      <c r="I220" s="17"/>
      <c r="J220" s="17"/>
      <c r="K220" s="17"/>
      <c r="L220" s="17"/>
      <c r="M220" s="17"/>
      <c r="N220" s="17"/>
      <c r="O220" s="17"/>
      <c r="P220" s="17"/>
      <c r="Q220" s="38"/>
    </row>
    <row r="221" spans="1:17" ht="12" x14ac:dyDescent="0.2">
      <c r="A221" s="18"/>
      <c r="C221" s="1"/>
      <c r="D221" s="1"/>
      <c r="E221" s="1"/>
      <c r="F221" s="1"/>
      <c r="G221" s="1"/>
      <c r="H221" s="17"/>
      <c r="I221" s="17"/>
      <c r="J221" s="17"/>
      <c r="K221" s="17"/>
      <c r="L221" s="17"/>
      <c r="M221" s="17"/>
      <c r="N221" s="17"/>
      <c r="O221" s="17"/>
      <c r="P221" s="17"/>
      <c r="Q221" s="38"/>
    </row>
    <row r="222" spans="1:17" ht="12" x14ac:dyDescent="0.2">
      <c r="A222" s="18"/>
      <c r="C222" s="1"/>
      <c r="D222" s="1"/>
      <c r="E222" s="1"/>
      <c r="F222" s="1"/>
      <c r="G222" s="1"/>
      <c r="H222" s="17"/>
      <c r="I222" s="17"/>
      <c r="J222" s="17"/>
      <c r="K222" s="17"/>
      <c r="L222" s="17"/>
      <c r="M222" s="17"/>
      <c r="N222" s="17"/>
      <c r="O222" s="17"/>
      <c r="P222" s="17"/>
      <c r="Q222" s="38"/>
    </row>
    <row r="223" spans="1:17" ht="12" x14ac:dyDescent="0.2">
      <c r="A223" s="18"/>
      <c r="C223" s="1"/>
      <c r="D223" s="1"/>
      <c r="E223" s="1"/>
      <c r="F223" s="1"/>
      <c r="G223" s="1"/>
      <c r="H223" s="17"/>
      <c r="I223" s="17"/>
      <c r="J223" s="17"/>
      <c r="K223" s="17"/>
      <c r="L223" s="17"/>
      <c r="M223" s="17"/>
      <c r="N223" s="17"/>
      <c r="O223" s="17"/>
      <c r="P223" s="17"/>
      <c r="Q223" s="38"/>
    </row>
    <row r="224" spans="1:17" ht="12" x14ac:dyDescent="0.2">
      <c r="A224" s="18"/>
      <c r="C224" s="1"/>
      <c r="D224" s="1"/>
      <c r="E224" s="1"/>
      <c r="F224" s="1"/>
      <c r="G224" s="1"/>
      <c r="H224" s="17"/>
      <c r="I224" s="17"/>
      <c r="J224" s="17"/>
      <c r="K224" s="17"/>
      <c r="L224" s="17"/>
      <c r="M224" s="17"/>
      <c r="N224" s="17"/>
      <c r="O224" s="17"/>
      <c r="P224" s="17"/>
      <c r="Q224" s="38"/>
    </row>
    <row r="225" spans="1:17" ht="12" x14ac:dyDescent="0.2">
      <c r="A225" s="18"/>
      <c r="C225" s="1"/>
      <c r="D225" s="1"/>
      <c r="E225" s="1"/>
      <c r="F225" s="1"/>
      <c r="G225" s="1"/>
      <c r="H225" s="17"/>
      <c r="I225" s="17"/>
      <c r="J225" s="17"/>
      <c r="K225" s="17"/>
      <c r="L225" s="17"/>
      <c r="M225" s="17"/>
      <c r="N225" s="17"/>
      <c r="O225" s="17"/>
      <c r="P225" s="17"/>
      <c r="Q225" s="38"/>
    </row>
    <row r="226" spans="1:17" ht="12" x14ac:dyDescent="0.2">
      <c r="A226" s="18"/>
      <c r="C226" s="1"/>
      <c r="D226" s="1"/>
      <c r="E226" s="1"/>
      <c r="F226" s="1"/>
      <c r="G226" s="1"/>
      <c r="H226" s="17"/>
      <c r="I226" s="17"/>
      <c r="J226" s="17"/>
      <c r="K226" s="17"/>
      <c r="L226" s="17"/>
      <c r="M226" s="17"/>
      <c r="N226" s="17"/>
      <c r="O226" s="17"/>
      <c r="P226" s="17"/>
      <c r="Q226" s="38"/>
    </row>
    <row r="227" spans="1:17" ht="12" x14ac:dyDescent="0.2">
      <c r="A227" s="18"/>
      <c r="C227" s="1"/>
      <c r="D227" s="1"/>
      <c r="E227" s="1"/>
      <c r="F227" s="1"/>
      <c r="G227" s="1"/>
      <c r="H227" s="17"/>
      <c r="I227" s="17"/>
      <c r="J227" s="17"/>
      <c r="K227" s="17"/>
      <c r="L227" s="17"/>
      <c r="M227" s="17"/>
      <c r="N227" s="17"/>
      <c r="O227" s="17"/>
      <c r="P227" s="17"/>
      <c r="Q227" s="38"/>
    </row>
    <row r="228" spans="1:17" ht="12" x14ac:dyDescent="0.2">
      <c r="A228" s="18"/>
      <c r="C228" s="1"/>
      <c r="D228" s="1"/>
      <c r="E228" s="1"/>
      <c r="F228" s="1"/>
      <c r="G228" s="1"/>
      <c r="H228" s="17"/>
      <c r="I228" s="17"/>
      <c r="J228" s="17"/>
      <c r="K228" s="17"/>
      <c r="L228" s="17"/>
      <c r="M228" s="17"/>
      <c r="N228" s="17"/>
      <c r="O228" s="17"/>
      <c r="P228" s="17"/>
      <c r="Q228" s="38"/>
    </row>
    <row r="229" spans="1:17" ht="12" x14ac:dyDescent="0.2">
      <c r="A229" s="18"/>
      <c r="C229" s="1"/>
      <c r="D229" s="1"/>
      <c r="E229" s="1"/>
      <c r="F229" s="1"/>
      <c r="G229" s="1"/>
      <c r="H229" s="17"/>
      <c r="I229" s="17"/>
      <c r="J229" s="17"/>
      <c r="K229" s="17"/>
      <c r="L229" s="17"/>
      <c r="M229" s="17"/>
      <c r="N229" s="17"/>
      <c r="O229" s="17"/>
      <c r="P229" s="17"/>
      <c r="Q229" s="38"/>
    </row>
    <row r="230" spans="1:17" ht="12" x14ac:dyDescent="0.2">
      <c r="A230" s="18"/>
      <c r="C230" s="1"/>
      <c r="D230" s="1"/>
      <c r="E230" s="1"/>
      <c r="F230" s="1"/>
      <c r="G230" s="1"/>
      <c r="H230" s="17"/>
      <c r="I230" s="17"/>
      <c r="J230" s="17"/>
      <c r="K230" s="17"/>
      <c r="L230" s="17"/>
      <c r="M230" s="17"/>
      <c r="N230" s="17"/>
      <c r="O230" s="17"/>
      <c r="P230" s="17"/>
      <c r="Q230" s="38"/>
    </row>
    <row r="231" spans="1:17" ht="12" x14ac:dyDescent="0.2">
      <c r="A231" s="18"/>
      <c r="C231" s="1"/>
      <c r="D231" s="1"/>
      <c r="E231" s="1"/>
      <c r="F231" s="1"/>
      <c r="G231" s="1"/>
      <c r="H231" s="17"/>
      <c r="I231" s="17"/>
      <c r="J231" s="17"/>
      <c r="K231" s="17"/>
      <c r="L231" s="17"/>
      <c r="M231" s="17"/>
      <c r="N231" s="17"/>
      <c r="O231" s="17"/>
      <c r="P231" s="17"/>
      <c r="Q231" s="38"/>
    </row>
    <row r="232" spans="1:17" ht="12" x14ac:dyDescent="0.2">
      <c r="A232" s="18"/>
      <c r="C232" s="1"/>
      <c r="D232" s="1"/>
      <c r="E232" s="1"/>
      <c r="F232" s="1"/>
      <c r="G232" s="1"/>
      <c r="H232" s="17"/>
      <c r="I232" s="17"/>
      <c r="J232" s="17"/>
      <c r="K232" s="17"/>
      <c r="L232" s="17"/>
      <c r="M232" s="17"/>
      <c r="N232" s="17"/>
      <c r="O232" s="17"/>
      <c r="P232" s="17"/>
      <c r="Q232" s="38"/>
    </row>
    <row r="233" spans="1:17" ht="12" x14ac:dyDescent="0.2">
      <c r="A233" s="18"/>
      <c r="C233" s="1"/>
      <c r="D233" s="1"/>
      <c r="E233" s="1"/>
      <c r="F233" s="1"/>
      <c r="G233" s="1"/>
      <c r="H233" s="17"/>
      <c r="I233" s="17"/>
      <c r="J233" s="17"/>
      <c r="K233" s="17"/>
      <c r="L233" s="17"/>
      <c r="M233" s="17"/>
      <c r="N233" s="17"/>
      <c r="O233" s="17"/>
      <c r="P233" s="17"/>
      <c r="Q233" s="38"/>
    </row>
    <row r="234" spans="1:17" ht="12.4" customHeight="1" x14ac:dyDescent="0.2">
      <c r="A234" s="18"/>
      <c r="C234" s="1"/>
      <c r="D234" s="1"/>
      <c r="E234" s="1"/>
      <c r="F234" s="1"/>
      <c r="G234" s="1"/>
      <c r="H234" s="17"/>
      <c r="I234" s="17"/>
      <c r="J234" s="17"/>
      <c r="K234" s="17"/>
      <c r="L234" s="17"/>
      <c r="M234" s="17"/>
      <c r="N234" s="17"/>
      <c r="O234" s="17"/>
      <c r="P234" s="17"/>
      <c r="Q234" s="38"/>
    </row>
    <row r="235" spans="1:17" ht="12" x14ac:dyDescent="0.2">
      <c r="A235" s="18"/>
      <c r="C235" s="1"/>
      <c r="D235" s="1"/>
      <c r="E235" s="1"/>
      <c r="F235" s="1"/>
      <c r="G235" s="1"/>
      <c r="H235" s="17"/>
      <c r="I235" s="17"/>
      <c r="J235" s="17"/>
      <c r="K235" s="17"/>
      <c r="L235" s="17"/>
      <c r="M235" s="17"/>
      <c r="N235" s="17"/>
      <c r="O235" s="17"/>
      <c r="P235" s="17"/>
      <c r="Q235" s="38"/>
    </row>
    <row r="236" spans="1:17" ht="12" x14ac:dyDescent="0.2">
      <c r="A236" s="18"/>
      <c r="C236" s="1"/>
      <c r="D236" s="1"/>
      <c r="E236" s="1"/>
      <c r="F236" s="1"/>
      <c r="G236" s="1"/>
      <c r="H236" s="17"/>
      <c r="I236" s="17"/>
      <c r="J236" s="17"/>
      <c r="K236" s="17"/>
      <c r="L236" s="17"/>
      <c r="M236" s="17"/>
      <c r="N236" s="17"/>
      <c r="O236" s="17"/>
      <c r="P236" s="17"/>
      <c r="Q236" s="38"/>
    </row>
    <row r="237" spans="1:17" ht="12" x14ac:dyDescent="0.2">
      <c r="A237" s="18"/>
      <c r="C237" s="1"/>
      <c r="D237" s="1"/>
      <c r="E237" s="1"/>
      <c r="F237" s="1"/>
      <c r="G237" s="1"/>
      <c r="H237" s="17"/>
      <c r="I237" s="17"/>
      <c r="J237" s="17"/>
      <c r="K237" s="17"/>
      <c r="L237" s="17"/>
      <c r="M237" s="17"/>
      <c r="N237" s="17"/>
      <c r="O237" s="17"/>
      <c r="P237" s="17"/>
      <c r="Q237" s="38"/>
    </row>
    <row r="238" spans="1:17" ht="12" x14ac:dyDescent="0.2">
      <c r="A238" s="18"/>
      <c r="C238" s="1"/>
      <c r="D238" s="1"/>
      <c r="E238" s="1"/>
      <c r="F238" s="1"/>
      <c r="G238" s="1"/>
      <c r="H238" s="17"/>
      <c r="I238" s="17"/>
      <c r="J238" s="17"/>
      <c r="K238" s="17"/>
      <c r="L238" s="17"/>
      <c r="M238" s="17"/>
      <c r="N238" s="17"/>
      <c r="O238" s="17"/>
      <c r="P238" s="17"/>
      <c r="Q238" s="38"/>
    </row>
    <row r="239" spans="1:17" ht="12" x14ac:dyDescent="0.2">
      <c r="A239" s="18"/>
      <c r="C239" s="1"/>
      <c r="D239" s="1"/>
      <c r="E239" s="1"/>
      <c r="F239" s="1"/>
      <c r="G239" s="1"/>
      <c r="H239" s="17"/>
      <c r="I239" s="17"/>
      <c r="J239" s="17"/>
      <c r="K239" s="17"/>
      <c r="L239" s="17"/>
      <c r="M239" s="17"/>
      <c r="N239" s="17"/>
      <c r="O239" s="17"/>
      <c r="P239" s="17"/>
      <c r="Q239" s="38"/>
    </row>
    <row r="240" spans="1:17" ht="12" x14ac:dyDescent="0.2">
      <c r="A240" s="18"/>
      <c r="C240" s="1"/>
      <c r="D240" s="1"/>
      <c r="E240" s="1"/>
      <c r="F240" s="1"/>
      <c r="G240" s="1"/>
      <c r="H240" s="17"/>
      <c r="I240" s="17"/>
      <c r="J240" s="17"/>
      <c r="K240" s="17"/>
      <c r="L240" s="17"/>
      <c r="M240" s="17"/>
      <c r="N240" s="17"/>
      <c r="O240" s="17"/>
      <c r="P240" s="17"/>
      <c r="Q240" s="38"/>
    </row>
    <row r="241" spans="1:17" ht="12.4" customHeight="1" x14ac:dyDescent="0.2">
      <c r="A241" s="18"/>
      <c r="C241" s="1"/>
      <c r="D241" s="1"/>
      <c r="E241" s="1"/>
      <c r="F241" s="1"/>
      <c r="G241" s="1"/>
      <c r="H241" s="17"/>
      <c r="I241" s="17"/>
      <c r="J241" s="17"/>
      <c r="K241" s="17"/>
      <c r="L241" s="17"/>
      <c r="M241" s="17"/>
      <c r="N241" s="17"/>
      <c r="O241" s="17"/>
      <c r="P241" s="17"/>
      <c r="Q241" s="38"/>
    </row>
    <row r="242" spans="1:17" ht="12" x14ac:dyDescent="0.2">
      <c r="A242" s="18"/>
      <c r="C242" s="1"/>
      <c r="D242" s="1"/>
      <c r="E242" s="1"/>
      <c r="F242" s="1"/>
      <c r="G242" s="1"/>
      <c r="H242" s="17"/>
      <c r="I242" s="17"/>
      <c r="J242" s="17"/>
      <c r="K242" s="17"/>
      <c r="L242" s="17"/>
      <c r="M242" s="17"/>
      <c r="N242" s="17"/>
      <c r="O242" s="17"/>
      <c r="P242" s="17"/>
      <c r="Q242" s="38"/>
    </row>
    <row r="243" spans="1:17" ht="12" x14ac:dyDescent="0.2">
      <c r="A243" s="18"/>
      <c r="C243" s="1"/>
      <c r="D243" s="1"/>
      <c r="E243" s="1"/>
      <c r="F243" s="1"/>
      <c r="G243" s="1"/>
      <c r="H243" s="17"/>
      <c r="I243" s="17"/>
      <c r="J243" s="17"/>
      <c r="K243" s="17"/>
      <c r="L243" s="17"/>
      <c r="M243" s="17"/>
      <c r="N243" s="17"/>
      <c r="O243" s="17"/>
      <c r="P243" s="17"/>
      <c r="Q243" s="38"/>
    </row>
    <row r="244" spans="1:17" ht="12" x14ac:dyDescent="0.2">
      <c r="A244" s="18"/>
      <c r="C244" s="1"/>
      <c r="D244" s="1"/>
      <c r="E244" s="1"/>
      <c r="F244" s="1"/>
      <c r="G244" s="1"/>
      <c r="H244" s="17"/>
      <c r="I244" s="17"/>
      <c r="J244" s="17"/>
      <c r="K244" s="17"/>
      <c r="L244" s="17"/>
      <c r="M244" s="17"/>
      <c r="N244" s="17"/>
      <c r="O244" s="17"/>
      <c r="P244" s="17"/>
      <c r="Q244" s="38"/>
    </row>
    <row r="245" spans="1:17" ht="12" x14ac:dyDescent="0.2">
      <c r="A245" s="18"/>
      <c r="C245" s="1"/>
      <c r="D245" s="1"/>
      <c r="E245" s="1"/>
      <c r="F245" s="1"/>
      <c r="G245" s="1"/>
      <c r="H245" s="17"/>
      <c r="I245" s="17"/>
      <c r="J245" s="17"/>
      <c r="K245" s="17"/>
      <c r="L245" s="17"/>
      <c r="M245" s="17"/>
      <c r="N245" s="17"/>
      <c r="O245" s="17"/>
      <c r="P245" s="17"/>
      <c r="Q245" s="38"/>
    </row>
    <row r="246" spans="1:17" ht="12" x14ac:dyDescent="0.2">
      <c r="A246" s="18"/>
      <c r="C246" s="1"/>
      <c r="D246" s="1"/>
      <c r="E246" s="1"/>
      <c r="F246" s="1"/>
      <c r="G246" s="1"/>
      <c r="H246" s="17"/>
      <c r="I246" s="17"/>
      <c r="J246" s="17"/>
      <c r="K246" s="17"/>
      <c r="L246" s="17"/>
      <c r="M246" s="17"/>
      <c r="N246" s="17"/>
      <c r="O246" s="17"/>
      <c r="P246" s="17"/>
      <c r="Q246" s="38"/>
    </row>
    <row r="247" spans="1:17" ht="12" x14ac:dyDescent="0.2">
      <c r="A247" s="18"/>
      <c r="C247" s="1"/>
      <c r="D247" s="1"/>
      <c r="E247" s="1"/>
      <c r="F247" s="1"/>
      <c r="G247" s="1"/>
      <c r="H247" s="17"/>
      <c r="I247" s="17"/>
      <c r="J247" s="17"/>
      <c r="K247" s="17"/>
      <c r="L247" s="17"/>
      <c r="M247" s="17"/>
      <c r="N247" s="17"/>
      <c r="O247" s="17"/>
      <c r="P247" s="17"/>
      <c r="Q247" s="38"/>
    </row>
    <row r="248" spans="1:17" ht="12" x14ac:dyDescent="0.2">
      <c r="A248" s="18"/>
      <c r="C248" s="1"/>
      <c r="D248" s="1"/>
      <c r="E248" s="1"/>
      <c r="F248" s="1"/>
      <c r="G248" s="1"/>
      <c r="H248" s="17"/>
      <c r="I248" s="17"/>
      <c r="J248" s="17"/>
      <c r="K248" s="17"/>
      <c r="L248" s="17"/>
      <c r="M248" s="17"/>
      <c r="N248" s="17"/>
      <c r="O248" s="17"/>
      <c r="P248" s="17"/>
      <c r="Q248" s="38"/>
    </row>
    <row r="249" spans="1:17" ht="12" x14ac:dyDescent="0.2">
      <c r="A249" s="18"/>
      <c r="C249" s="1"/>
      <c r="D249" s="1"/>
      <c r="E249" s="1"/>
      <c r="F249" s="1"/>
      <c r="G249" s="1"/>
      <c r="H249" s="17"/>
      <c r="I249" s="17"/>
      <c r="J249" s="17"/>
      <c r="K249" s="17"/>
      <c r="L249" s="17"/>
      <c r="M249" s="17"/>
      <c r="N249" s="17"/>
      <c r="O249" s="17"/>
      <c r="P249" s="17"/>
      <c r="Q249" s="38"/>
    </row>
    <row r="250" spans="1:17" ht="12" x14ac:dyDescent="0.2">
      <c r="A250" s="18"/>
      <c r="C250" s="1"/>
      <c r="D250" s="1"/>
      <c r="E250" s="1"/>
      <c r="F250" s="1"/>
      <c r="G250" s="1"/>
      <c r="H250" s="17"/>
      <c r="I250" s="17"/>
      <c r="J250" s="17"/>
      <c r="K250" s="17"/>
      <c r="L250" s="17"/>
      <c r="M250" s="17"/>
      <c r="N250" s="17"/>
      <c r="O250" s="17"/>
      <c r="P250" s="17"/>
      <c r="Q250" s="38"/>
    </row>
    <row r="251" spans="1:17" ht="12" x14ac:dyDescent="0.2">
      <c r="A251" s="18"/>
      <c r="C251" s="1"/>
      <c r="D251" s="1"/>
      <c r="E251" s="1"/>
      <c r="F251" s="1"/>
      <c r="G251" s="1"/>
      <c r="H251" s="17"/>
      <c r="I251" s="17"/>
      <c r="J251" s="17"/>
      <c r="K251" s="17"/>
      <c r="L251" s="17"/>
      <c r="M251" s="17"/>
      <c r="N251" s="17"/>
      <c r="O251" s="17"/>
      <c r="P251" s="17"/>
      <c r="Q251" s="38"/>
    </row>
    <row r="252" spans="1:17" ht="12" x14ac:dyDescent="0.2">
      <c r="A252" s="18"/>
      <c r="C252" s="1"/>
      <c r="D252" s="1"/>
      <c r="E252" s="1"/>
      <c r="F252" s="1"/>
      <c r="G252" s="1"/>
      <c r="H252" s="17"/>
      <c r="I252" s="17"/>
      <c r="J252" s="17"/>
      <c r="K252" s="17"/>
      <c r="L252" s="17"/>
      <c r="M252" s="17"/>
      <c r="N252" s="17"/>
      <c r="O252" s="17"/>
      <c r="P252" s="17"/>
      <c r="Q252" s="38"/>
    </row>
    <row r="253" spans="1:17" ht="12" x14ac:dyDescent="0.2">
      <c r="A253" s="18"/>
      <c r="C253" s="1"/>
      <c r="D253" s="1"/>
      <c r="E253" s="1"/>
      <c r="F253" s="1"/>
      <c r="G253" s="1"/>
      <c r="H253" s="17"/>
      <c r="I253" s="17"/>
      <c r="J253" s="17"/>
      <c r="K253" s="17"/>
      <c r="L253" s="17"/>
      <c r="M253" s="17"/>
      <c r="N253" s="17"/>
      <c r="O253" s="17"/>
      <c r="P253" s="17"/>
      <c r="Q253" s="38"/>
    </row>
    <row r="254" spans="1:17" ht="12" x14ac:dyDescent="0.2">
      <c r="A254" s="18"/>
      <c r="C254" s="1"/>
      <c r="D254" s="1"/>
      <c r="E254" s="1"/>
      <c r="F254" s="1"/>
      <c r="G254" s="1"/>
      <c r="H254" s="17"/>
      <c r="I254" s="17"/>
      <c r="J254" s="17"/>
      <c r="K254" s="17"/>
      <c r="L254" s="17"/>
      <c r="M254" s="17"/>
      <c r="N254" s="17"/>
      <c r="O254" s="17"/>
      <c r="P254" s="17"/>
      <c r="Q254" s="38"/>
    </row>
    <row r="255" spans="1:17" ht="12" x14ac:dyDescent="0.2">
      <c r="A255" s="18"/>
      <c r="C255" s="1"/>
      <c r="D255" s="1"/>
      <c r="E255" s="1"/>
      <c r="F255" s="1"/>
      <c r="G255" s="1"/>
      <c r="H255" s="17"/>
      <c r="I255" s="17"/>
      <c r="J255" s="17"/>
      <c r="K255" s="17"/>
      <c r="L255" s="17"/>
      <c r="M255" s="17"/>
      <c r="N255" s="17"/>
      <c r="O255" s="17"/>
      <c r="P255" s="17"/>
      <c r="Q255" s="38"/>
    </row>
    <row r="256" spans="1:17" ht="12" x14ac:dyDescent="0.2">
      <c r="A256" s="18"/>
      <c r="C256" s="1"/>
      <c r="D256" s="1"/>
      <c r="E256" s="1"/>
      <c r="F256" s="1"/>
      <c r="G256" s="1"/>
      <c r="H256" s="17"/>
      <c r="I256" s="17"/>
      <c r="J256" s="17"/>
      <c r="K256" s="17"/>
      <c r="L256" s="17"/>
      <c r="M256" s="17"/>
      <c r="N256" s="17"/>
      <c r="O256" s="17"/>
      <c r="P256" s="17"/>
      <c r="Q256" s="38"/>
    </row>
    <row r="257" spans="1:17" ht="12" x14ac:dyDescent="0.2">
      <c r="A257" s="18"/>
      <c r="C257" s="1"/>
      <c r="D257" s="1"/>
      <c r="E257" s="1"/>
      <c r="F257" s="1"/>
      <c r="G257" s="1"/>
      <c r="H257" s="17"/>
      <c r="I257" s="17"/>
      <c r="J257" s="17"/>
      <c r="K257" s="17"/>
      <c r="L257" s="17"/>
      <c r="M257" s="17"/>
      <c r="N257" s="17"/>
      <c r="O257" s="17"/>
      <c r="P257" s="17"/>
      <c r="Q257" s="38"/>
    </row>
    <row r="258" spans="1:17" ht="12" x14ac:dyDescent="0.2">
      <c r="A258" s="18"/>
      <c r="C258" s="1"/>
      <c r="D258" s="1"/>
      <c r="E258" s="1"/>
      <c r="F258" s="1"/>
      <c r="G258" s="1"/>
      <c r="H258" s="17"/>
      <c r="I258" s="17"/>
      <c r="J258" s="17"/>
      <c r="K258" s="17"/>
      <c r="L258" s="17"/>
      <c r="M258" s="17"/>
      <c r="N258" s="17"/>
      <c r="O258" s="17"/>
      <c r="P258" s="17"/>
      <c r="Q258" s="38"/>
    </row>
    <row r="259" spans="1:17" ht="12" x14ac:dyDescent="0.2">
      <c r="A259" s="18"/>
      <c r="C259" s="1"/>
      <c r="D259" s="1"/>
      <c r="E259" s="1"/>
      <c r="F259" s="1"/>
      <c r="G259" s="1"/>
      <c r="H259" s="17"/>
      <c r="I259" s="17"/>
      <c r="J259" s="17"/>
      <c r="K259" s="17"/>
      <c r="L259" s="17"/>
      <c r="M259" s="17"/>
      <c r="N259" s="17"/>
      <c r="O259" s="17"/>
      <c r="P259" s="17"/>
      <c r="Q259" s="38"/>
    </row>
    <row r="260" spans="1:17" ht="12" x14ac:dyDescent="0.2">
      <c r="A260" s="18"/>
      <c r="C260" s="1"/>
      <c r="D260" s="1"/>
      <c r="E260" s="1"/>
      <c r="F260" s="1"/>
      <c r="G260" s="1"/>
      <c r="H260" s="17"/>
      <c r="I260" s="17"/>
      <c r="J260" s="17"/>
      <c r="K260" s="17"/>
      <c r="L260" s="17"/>
      <c r="M260" s="17"/>
      <c r="N260" s="17"/>
      <c r="O260" s="17"/>
      <c r="P260" s="17"/>
      <c r="Q260" s="38"/>
    </row>
    <row r="261" spans="1:17" ht="12.4" customHeight="1" x14ac:dyDescent="0.2">
      <c r="A261" s="18"/>
      <c r="C261" s="1"/>
      <c r="D261" s="1"/>
      <c r="E261" s="1"/>
      <c r="F261" s="1"/>
      <c r="G261" s="1"/>
      <c r="H261" s="17"/>
      <c r="I261" s="17"/>
      <c r="J261" s="17"/>
      <c r="K261" s="17"/>
      <c r="L261" s="17"/>
      <c r="M261" s="17"/>
      <c r="N261" s="17"/>
      <c r="O261" s="17"/>
      <c r="P261" s="17"/>
      <c r="Q261" s="38"/>
    </row>
    <row r="262" spans="1:17" ht="12" x14ac:dyDescent="0.2">
      <c r="A262" s="18"/>
      <c r="C262" s="1"/>
      <c r="D262" s="1"/>
      <c r="E262" s="1"/>
      <c r="F262" s="1"/>
      <c r="G262" s="1"/>
      <c r="H262" s="17"/>
      <c r="I262" s="17"/>
      <c r="J262" s="17"/>
      <c r="K262" s="17"/>
      <c r="L262" s="17"/>
      <c r="M262" s="17"/>
      <c r="N262" s="17"/>
      <c r="O262" s="17"/>
      <c r="P262" s="17"/>
      <c r="Q262" s="38"/>
    </row>
    <row r="263" spans="1:17" ht="12" x14ac:dyDescent="0.2">
      <c r="A263" s="18"/>
      <c r="C263" s="1"/>
      <c r="D263" s="1"/>
      <c r="E263" s="1"/>
      <c r="F263" s="1"/>
      <c r="G263" s="1"/>
      <c r="H263" s="17"/>
      <c r="I263" s="17"/>
      <c r="J263" s="17"/>
      <c r="K263" s="17"/>
      <c r="L263" s="17"/>
      <c r="M263" s="17"/>
      <c r="N263" s="17"/>
      <c r="O263" s="17"/>
      <c r="P263" s="17"/>
      <c r="Q263" s="38"/>
    </row>
    <row r="264" spans="1:17" ht="12" x14ac:dyDescent="0.2">
      <c r="A264" s="18"/>
      <c r="C264" s="1"/>
      <c r="D264" s="1"/>
      <c r="E264" s="1"/>
      <c r="F264" s="1"/>
      <c r="G264" s="1"/>
      <c r="H264" s="17"/>
      <c r="I264" s="17"/>
      <c r="J264" s="17"/>
      <c r="K264" s="17"/>
      <c r="L264" s="17"/>
      <c r="M264" s="17"/>
      <c r="N264" s="17"/>
      <c r="O264" s="17"/>
      <c r="P264" s="17"/>
      <c r="Q264" s="38"/>
    </row>
    <row r="265" spans="1:17" ht="12" x14ac:dyDescent="0.2">
      <c r="A265" s="18"/>
      <c r="C265" s="1"/>
      <c r="D265" s="1"/>
      <c r="E265" s="1"/>
      <c r="F265" s="1"/>
      <c r="G265" s="1"/>
      <c r="H265" s="17"/>
      <c r="I265" s="17"/>
      <c r="J265" s="17"/>
      <c r="K265" s="17"/>
      <c r="L265" s="17"/>
      <c r="M265" s="17"/>
      <c r="N265" s="17"/>
      <c r="O265" s="17"/>
      <c r="P265" s="17"/>
      <c r="Q265" s="38"/>
    </row>
    <row r="266" spans="1:17" ht="12.4" customHeight="1" x14ac:dyDescent="0.2">
      <c r="A266" s="18"/>
      <c r="C266" s="1"/>
      <c r="D266" s="1"/>
      <c r="E266" s="1"/>
      <c r="F266" s="1"/>
      <c r="G266" s="1"/>
      <c r="H266" s="17"/>
      <c r="I266" s="17"/>
      <c r="J266" s="17"/>
      <c r="K266" s="17"/>
      <c r="L266" s="17"/>
      <c r="M266" s="17"/>
      <c r="N266" s="17"/>
      <c r="O266" s="17"/>
      <c r="P266" s="17"/>
      <c r="Q266" s="38"/>
    </row>
    <row r="267" spans="1:17" ht="12" x14ac:dyDescent="0.2">
      <c r="A267" s="18"/>
      <c r="C267" s="1"/>
      <c r="D267" s="1"/>
      <c r="E267" s="1"/>
      <c r="F267" s="1"/>
      <c r="G267" s="1"/>
      <c r="H267" s="17"/>
      <c r="I267" s="17"/>
      <c r="J267" s="17"/>
      <c r="K267" s="17"/>
      <c r="L267" s="17"/>
      <c r="M267" s="17"/>
      <c r="N267" s="17"/>
      <c r="O267" s="17"/>
      <c r="P267" s="17"/>
      <c r="Q267" s="38"/>
    </row>
    <row r="268" spans="1:17" ht="12" x14ac:dyDescent="0.2">
      <c r="A268" s="18"/>
      <c r="C268" s="1"/>
      <c r="D268" s="1"/>
      <c r="E268" s="1"/>
      <c r="F268" s="1"/>
      <c r="G268" s="1"/>
      <c r="H268" s="17"/>
      <c r="I268" s="17"/>
      <c r="J268" s="17"/>
      <c r="K268" s="17"/>
      <c r="L268" s="17"/>
      <c r="M268" s="17"/>
      <c r="N268" s="17"/>
      <c r="O268" s="17"/>
      <c r="P268" s="17"/>
      <c r="Q268" s="38"/>
    </row>
    <row r="269" spans="1:17" ht="12" x14ac:dyDescent="0.2">
      <c r="A269" s="18"/>
      <c r="C269" s="1"/>
      <c r="D269" s="1"/>
      <c r="E269" s="1"/>
      <c r="F269" s="1"/>
      <c r="G269" s="1"/>
      <c r="H269" s="17"/>
      <c r="I269" s="17"/>
      <c r="J269" s="17"/>
      <c r="K269" s="17"/>
      <c r="L269" s="17"/>
      <c r="M269" s="17"/>
      <c r="N269" s="17"/>
      <c r="O269" s="17"/>
      <c r="P269" s="17"/>
      <c r="Q269" s="38"/>
    </row>
    <row r="270" spans="1:17" ht="12" x14ac:dyDescent="0.2">
      <c r="A270" s="18"/>
      <c r="C270" s="1"/>
      <c r="D270" s="1"/>
      <c r="E270" s="1"/>
      <c r="F270" s="1"/>
      <c r="G270" s="1"/>
      <c r="H270" s="17"/>
      <c r="I270" s="17"/>
      <c r="J270" s="17"/>
      <c r="K270" s="17"/>
      <c r="L270" s="17"/>
      <c r="M270" s="17"/>
      <c r="N270" s="17"/>
      <c r="O270" s="17"/>
      <c r="P270" s="17"/>
      <c r="Q270" s="38"/>
    </row>
    <row r="271" spans="1:17" ht="12" x14ac:dyDescent="0.2">
      <c r="A271" s="18"/>
      <c r="C271" s="1"/>
      <c r="D271" s="1"/>
      <c r="E271" s="1"/>
      <c r="F271" s="1"/>
      <c r="G271" s="1"/>
      <c r="H271" s="17"/>
      <c r="I271" s="17"/>
      <c r="J271" s="17"/>
      <c r="K271" s="17"/>
      <c r="L271" s="17"/>
      <c r="M271" s="17"/>
      <c r="N271" s="17"/>
      <c r="O271" s="17"/>
      <c r="P271" s="17"/>
      <c r="Q271" s="38"/>
    </row>
    <row r="272" spans="1:17" ht="12" x14ac:dyDescent="0.2">
      <c r="A272" s="18"/>
      <c r="C272" s="1"/>
      <c r="D272" s="1"/>
      <c r="E272" s="1"/>
      <c r="F272" s="1"/>
      <c r="G272" s="1"/>
      <c r="H272" s="17"/>
      <c r="I272" s="17"/>
      <c r="J272" s="17"/>
      <c r="K272" s="17"/>
      <c r="L272" s="17"/>
      <c r="M272" s="17"/>
      <c r="N272" s="17"/>
      <c r="O272" s="17"/>
      <c r="P272" s="17"/>
      <c r="Q272" s="38"/>
    </row>
    <row r="273" spans="1:17" ht="12" x14ac:dyDescent="0.2">
      <c r="A273" s="18"/>
      <c r="C273" s="1"/>
      <c r="D273" s="1"/>
      <c r="E273" s="1"/>
      <c r="F273" s="1"/>
      <c r="G273" s="1"/>
      <c r="H273" s="17"/>
      <c r="I273" s="17"/>
      <c r="J273" s="17"/>
      <c r="K273" s="17"/>
      <c r="L273" s="17"/>
      <c r="M273" s="17"/>
      <c r="N273" s="17"/>
      <c r="O273" s="17"/>
      <c r="P273" s="17"/>
      <c r="Q273" s="38"/>
    </row>
    <row r="274" spans="1:17" ht="12" x14ac:dyDescent="0.2">
      <c r="A274" s="18"/>
      <c r="C274" s="1"/>
      <c r="D274" s="1"/>
      <c r="E274" s="1"/>
      <c r="F274" s="1"/>
      <c r="G274" s="1"/>
      <c r="H274" s="17"/>
      <c r="I274" s="17"/>
      <c r="J274" s="17"/>
      <c r="K274" s="17"/>
      <c r="L274" s="17"/>
      <c r="M274" s="17"/>
      <c r="N274" s="17"/>
      <c r="O274" s="17"/>
      <c r="P274" s="17"/>
      <c r="Q274" s="38"/>
    </row>
    <row r="275" spans="1:17" ht="12" x14ac:dyDescent="0.2">
      <c r="A275" s="18"/>
      <c r="C275" s="1"/>
      <c r="D275" s="1"/>
      <c r="E275" s="1"/>
      <c r="F275" s="1"/>
      <c r="G275" s="1"/>
      <c r="H275" s="17"/>
      <c r="I275" s="17"/>
      <c r="J275" s="17"/>
      <c r="K275" s="17"/>
      <c r="L275" s="17"/>
      <c r="M275" s="17"/>
      <c r="N275" s="17"/>
      <c r="O275" s="17"/>
      <c r="P275" s="17"/>
      <c r="Q275" s="38"/>
    </row>
    <row r="276" spans="1:17" ht="12" x14ac:dyDescent="0.2">
      <c r="A276" s="18"/>
      <c r="C276" s="1"/>
      <c r="D276" s="1"/>
      <c r="E276" s="1"/>
      <c r="F276" s="1"/>
      <c r="G276" s="1"/>
      <c r="H276" s="17"/>
      <c r="I276" s="17"/>
      <c r="J276" s="17"/>
      <c r="K276" s="17"/>
      <c r="L276" s="17"/>
      <c r="M276" s="17"/>
      <c r="N276" s="17"/>
      <c r="O276" s="17"/>
      <c r="P276" s="17"/>
      <c r="Q276" s="38"/>
    </row>
    <row r="277" spans="1:17" ht="12" x14ac:dyDescent="0.2">
      <c r="A277" s="18"/>
      <c r="C277" s="1"/>
      <c r="D277" s="1"/>
      <c r="E277" s="1"/>
      <c r="F277" s="1"/>
      <c r="G277" s="1"/>
      <c r="H277" s="17"/>
      <c r="I277" s="17"/>
      <c r="J277" s="17"/>
      <c r="K277" s="17"/>
      <c r="L277" s="17"/>
      <c r="M277" s="17"/>
      <c r="N277" s="17"/>
      <c r="O277" s="17"/>
      <c r="P277" s="17"/>
      <c r="Q277" s="38"/>
    </row>
    <row r="278" spans="1:17" ht="12" x14ac:dyDescent="0.2">
      <c r="A278" s="18"/>
      <c r="C278" s="1"/>
      <c r="D278" s="1"/>
      <c r="E278" s="1"/>
      <c r="F278" s="1"/>
      <c r="G278" s="1"/>
      <c r="H278" s="17"/>
      <c r="I278" s="17"/>
      <c r="J278" s="17"/>
      <c r="K278" s="17"/>
      <c r="L278" s="17"/>
      <c r="M278" s="17"/>
      <c r="N278" s="17"/>
      <c r="O278" s="17"/>
      <c r="P278" s="17"/>
      <c r="Q278" s="38"/>
    </row>
    <row r="279" spans="1:17" ht="12" x14ac:dyDescent="0.2">
      <c r="A279" s="18"/>
      <c r="C279" s="1"/>
      <c r="D279" s="1"/>
      <c r="E279" s="1"/>
      <c r="F279" s="1"/>
      <c r="G279" s="1"/>
      <c r="H279" s="17"/>
      <c r="I279" s="17"/>
      <c r="J279" s="17"/>
      <c r="K279" s="17"/>
      <c r="L279" s="17"/>
      <c r="M279" s="17"/>
      <c r="N279" s="17"/>
      <c r="O279" s="17"/>
      <c r="P279" s="17"/>
      <c r="Q279" s="38"/>
    </row>
    <row r="280" spans="1:17" ht="12" x14ac:dyDescent="0.2">
      <c r="A280" s="18"/>
      <c r="C280" s="1"/>
      <c r="D280" s="1"/>
      <c r="E280" s="1"/>
      <c r="F280" s="1"/>
      <c r="G280" s="1"/>
      <c r="H280" s="17"/>
      <c r="I280" s="17"/>
      <c r="J280" s="17"/>
      <c r="K280" s="17"/>
      <c r="L280" s="17"/>
      <c r="M280" s="17"/>
      <c r="N280" s="17"/>
      <c r="O280" s="17"/>
      <c r="P280" s="17"/>
      <c r="Q280" s="38"/>
    </row>
    <row r="281" spans="1:17" ht="12" x14ac:dyDescent="0.2">
      <c r="A281" s="18"/>
      <c r="C281" s="1"/>
      <c r="D281" s="1"/>
      <c r="E281" s="1"/>
      <c r="F281" s="1"/>
      <c r="G281" s="1"/>
      <c r="H281" s="17"/>
      <c r="I281" s="17"/>
      <c r="J281" s="17"/>
      <c r="K281" s="17"/>
      <c r="L281" s="17"/>
      <c r="M281" s="17"/>
      <c r="N281" s="17"/>
      <c r="O281" s="17"/>
      <c r="P281" s="17"/>
      <c r="Q281" s="38"/>
    </row>
    <row r="282" spans="1:17" ht="12" x14ac:dyDescent="0.2">
      <c r="A282" s="18"/>
      <c r="C282" s="1"/>
      <c r="D282" s="1"/>
      <c r="E282" s="1"/>
      <c r="F282" s="1"/>
      <c r="G282" s="1"/>
      <c r="H282" s="17"/>
      <c r="I282" s="17"/>
      <c r="J282" s="17"/>
      <c r="K282" s="17"/>
      <c r="L282" s="17"/>
      <c r="M282" s="17"/>
      <c r="N282" s="17"/>
      <c r="O282" s="17"/>
      <c r="P282" s="17"/>
      <c r="Q282" s="38"/>
    </row>
    <row r="283" spans="1:17" ht="12" x14ac:dyDescent="0.2">
      <c r="A283" s="18"/>
      <c r="C283" s="1"/>
      <c r="D283" s="1"/>
      <c r="E283" s="1"/>
      <c r="F283" s="1"/>
      <c r="G283" s="1"/>
      <c r="H283" s="17"/>
      <c r="I283" s="17"/>
      <c r="J283" s="17"/>
      <c r="K283" s="17"/>
      <c r="L283" s="17"/>
      <c r="M283" s="17"/>
      <c r="N283" s="17"/>
      <c r="O283" s="17"/>
      <c r="P283" s="17"/>
      <c r="Q283" s="38"/>
    </row>
    <row r="284" spans="1:17" ht="12" x14ac:dyDescent="0.2">
      <c r="A284" s="18"/>
      <c r="C284" s="1"/>
      <c r="D284" s="1"/>
      <c r="E284" s="1"/>
      <c r="F284" s="1"/>
      <c r="G284" s="1"/>
      <c r="H284" s="17"/>
      <c r="I284" s="17"/>
      <c r="J284" s="17"/>
      <c r="K284" s="17"/>
      <c r="L284" s="17"/>
      <c r="M284" s="17"/>
      <c r="N284" s="17"/>
      <c r="O284" s="17"/>
      <c r="P284" s="17"/>
      <c r="Q284" s="38"/>
    </row>
    <row r="285" spans="1:17" ht="12" x14ac:dyDescent="0.2">
      <c r="A285" s="18"/>
      <c r="C285" s="1"/>
      <c r="D285" s="1"/>
      <c r="E285" s="1"/>
      <c r="F285" s="1"/>
      <c r="G285" s="1"/>
      <c r="H285" s="17"/>
      <c r="I285" s="17"/>
      <c r="J285" s="17"/>
      <c r="K285" s="17"/>
      <c r="L285" s="17"/>
      <c r="M285" s="17"/>
      <c r="N285" s="17"/>
      <c r="O285" s="17"/>
      <c r="P285" s="17"/>
      <c r="Q285" s="38"/>
    </row>
    <row r="286" spans="1:17" ht="12.4" customHeight="1" x14ac:dyDescent="0.2">
      <c r="A286" s="18"/>
      <c r="C286" s="1"/>
      <c r="D286" s="1"/>
      <c r="E286" s="1"/>
      <c r="F286" s="1"/>
      <c r="G286" s="1"/>
      <c r="H286" s="17"/>
      <c r="I286" s="17"/>
      <c r="J286" s="17"/>
      <c r="K286" s="17"/>
      <c r="L286" s="17"/>
      <c r="M286" s="17"/>
      <c r="N286" s="17"/>
      <c r="O286" s="17"/>
      <c r="P286" s="17"/>
      <c r="Q286" s="38"/>
    </row>
    <row r="287" spans="1:17" ht="12" x14ac:dyDescent="0.2">
      <c r="A287" s="18"/>
      <c r="C287" s="1"/>
      <c r="D287" s="1"/>
      <c r="E287" s="1"/>
      <c r="F287" s="1"/>
      <c r="G287" s="1"/>
      <c r="H287" s="17"/>
      <c r="I287" s="17"/>
      <c r="J287" s="17"/>
      <c r="K287" s="17"/>
      <c r="L287" s="17"/>
      <c r="M287" s="17"/>
      <c r="N287" s="17"/>
      <c r="O287" s="17"/>
      <c r="P287" s="17"/>
      <c r="Q287" s="38"/>
    </row>
    <row r="288" spans="1:17" ht="12" x14ac:dyDescent="0.2">
      <c r="A288" s="18"/>
      <c r="C288" s="1"/>
      <c r="D288" s="1"/>
      <c r="E288" s="1"/>
      <c r="F288" s="1"/>
      <c r="G288" s="1"/>
      <c r="H288" s="17"/>
      <c r="I288" s="17"/>
      <c r="J288" s="17"/>
      <c r="K288" s="17"/>
      <c r="L288" s="17"/>
      <c r="M288" s="17"/>
      <c r="N288" s="17"/>
      <c r="O288" s="17"/>
      <c r="P288" s="17"/>
      <c r="Q288" s="38"/>
    </row>
    <row r="289" spans="1:17" ht="12" x14ac:dyDescent="0.2">
      <c r="A289" s="18"/>
      <c r="C289" s="1"/>
      <c r="D289" s="1"/>
      <c r="E289" s="1"/>
      <c r="F289" s="1"/>
      <c r="G289" s="1"/>
      <c r="H289" s="17"/>
      <c r="I289" s="17"/>
      <c r="J289" s="17"/>
      <c r="K289" s="17"/>
      <c r="L289" s="17"/>
      <c r="M289" s="17"/>
      <c r="N289" s="17"/>
      <c r="O289" s="17"/>
      <c r="P289" s="17"/>
      <c r="Q289" s="38"/>
    </row>
    <row r="290" spans="1:17" ht="12" x14ac:dyDescent="0.2">
      <c r="A290" s="18"/>
      <c r="C290" s="1"/>
      <c r="D290" s="1"/>
      <c r="E290" s="1"/>
      <c r="F290" s="1"/>
      <c r="G290" s="1"/>
      <c r="H290" s="17"/>
      <c r="I290" s="17"/>
      <c r="J290" s="17"/>
      <c r="K290" s="17"/>
      <c r="L290" s="17"/>
      <c r="M290" s="17"/>
      <c r="N290" s="17"/>
      <c r="O290" s="17"/>
      <c r="P290" s="17"/>
      <c r="Q290" s="38"/>
    </row>
    <row r="291" spans="1:17" ht="12.4" customHeight="1" x14ac:dyDescent="0.2">
      <c r="A291" s="18"/>
      <c r="C291" s="1"/>
      <c r="D291" s="1"/>
      <c r="E291" s="1"/>
      <c r="F291" s="1"/>
      <c r="G291" s="1"/>
      <c r="H291" s="17"/>
      <c r="I291" s="17"/>
      <c r="J291" s="17"/>
      <c r="K291" s="17"/>
      <c r="L291" s="17"/>
      <c r="M291" s="17"/>
      <c r="N291" s="17"/>
      <c r="O291" s="17"/>
      <c r="P291" s="17"/>
      <c r="Q291" s="38"/>
    </row>
    <row r="292" spans="1:17" ht="12" x14ac:dyDescent="0.2">
      <c r="A292" s="18"/>
      <c r="C292" s="1"/>
      <c r="D292" s="1"/>
      <c r="E292" s="1"/>
      <c r="F292" s="1"/>
      <c r="G292" s="1"/>
      <c r="H292" s="17"/>
      <c r="I292" s="17"/>
      <c r="J292" s="17"/>
      <c r="K292" s="17"/>
      <c r="L292" s="17"/>
      <c r="M292" s="17"/>
      <c r="N292" s="17"/>
      <c r="O292" s="17"/>
      <c r="P292" s="17"/>
      <c r="Q292" s="38"/>
    </row>
    <row r="293" spans="1:17" ht="12" x14ac:dyDescent="0.2">
      <c r="A293" s="18"/>
      <c r="C293" s="1"/>
      <c r="D293" s="1"/>
      <c r="E293" s="1"/>
      <c r="F293" s="1"/>
      <c r="G293" s="1"/>
      <c r="H293" s="17"/>
      <c r="I293" s="17"/>
      <c r="J293" s="17"/>
      <c r="K293" s="17"/>
      <c r="L293" s="17"/>
      <c r="M293" s="17"/>
      <c r="N293" s="17"/>
      <c r="O293" s="17"/>
      <c r="P293" s="17"/>
      <c r="Q293" s="38"/>
    </row>
    <row r="294" spans="1:17" ht="12" x14ac:dyDescent="0.2">
      <c r="A294" s="18"/>
      <c r="C294" s="1"/>
      <c r="D294" s="1"/>
      <c r="E294" s="1"/>
      <c r="F294" s="1"/>
      <c r="G294" s="1"/>
      <c r="H294" s="17"/>
      <c r="I294" s="17"/>
      <c r="J294" s="17"/>
      <c r="K294" s="17"/>
      <c r="L294" s="17"/>
      <c r="M294" s="17"/>
      <c r="N294" s="17"/>
      <c r="O294" s="17"/>
      <c r="P294" s="17"/>
      <c r="Q294" s="38"/>
    </row>
    <row r="295" spans="1:17" ht="12" x14ac:dyDescent="0.2">
      <c r="A295" s="18"/>
      <c r="C295" s="1"/>
      <c r="D295" s="1"/>
      <c r="E295" s="1"/>
      <c r="F295" s="1"/>
      <c r="G295" s="1"/>
      <c r="H295" s="17"/>
      <c r="I295" s="17"/>
      <c r="J295" s="17"/>
      <c r="K295" s="17"/>
      <c r="L295" s="17"/>
      <c r="M295" s="17"/>
      <c r="N295" s="17"/>
      <c r="O295" s="17"/>
      <c r="P295" s="17"/>
      <c r="Q295" s="38"/>
    </row>
    <row r="296" spans="1:17" ht="12" x14ac:dyDescent="0.2">
      <c r="A296" s="18"/>
      <c r="C296" s="1"/>
      <c r="D296" s="1"/>
      <c r="E296" s="1"/>
      <c r="F296" s="1"/>
      <c r="G296" s="1"/>
      <c r="H296" s="17"/>
      <c r="I296" s="17"/>
      <c r="J296" s="17"/>
      <c r="K296" s="17"/>
      <c r="L296" s="17"/>
      <c r="M296" s="17"/>
      <c r="N296" s="17"/>
      <c r="O296" s="17"/>
      <c r="P296" s="17"/>
      <c r="Q296" s="38"/>
    </row>
    <row r="297" spans="1:17" ht="12" x14ac:dyDescent="0.2">
      <c r="A297" s="18"/>
      <c r="C297" s="1"/>
      <c r="D297" s="1"/>
      <c r="E297" s="1"/>
      <c r="F297" s="1"/>
      <c r="G297" s="1"/>
      <c r="H297" s="17"/>
      <c r="I297" s="17"/>
      <c r="J297" s="17"/>
      <c r="K297" s="17"/>
      <c r="L297" s="17"/>
      <c r="M297" s="17"/>
      <c r="N297" s="17"/>
      <c r="O297" s="17"/>
      <c r="P297" s="17"/>
      <c r="Q297" s="38"/>
    </row>
    <row r="298" spans="1:17" ht="12" x14ac:dyDescent="0.2">
      <c r="A298" s="18"/>
      <c r="C298" s="1"/>
      <c r="D298" s="1"/>
      <c r="E298" s="1"/>
      <c r="F298" s="1"/>
      <c r="G298" s="1"/>
      <c r="H298" s="17"/>
      <c r="I298" s="17"/>
      <c r="J298" s="17"/>
      <c r="K298" s="17"/>
      <c r="L298" s="17"/>
      <c r="M298" s="17"/>
      <c r="N298" s="17"/>
      <c r="O298" s="17"/>
      <c r="P298" s="17"/>
      <c r="Q298" s="38"/>
    </row>
    <row r="299" spans="1:17" ht="12" x14ac:dyDescent="0.2">
      <c r="A299" s="18"/>
      <c r="C299" s="1"/>
      <c r="D299" s="1"/>
      <c r="E299" s="1"/>
      <c r="F299" s="1"/>
      <c r="G299" s="1"/>
      <c r="H299" s="17"/>
      <c r="I299" s="17"/>
      <c r="J299" s="17"/>
      <c r="K299" s="17"/>
      <c r="L299" s="17"/>
      <c r="M299" s="17"/>
      <c r="N299" s="17"/>
      <c r="O299" s="17"/>
      <c r="P299" s="17"/>
      <c r="Q299" s="38"/>
    </row>
    <row r="300" spans="1:17" ht="12" x14ac:dyDescent="0.2">
      <c r="A300" s="18"/>
      <c r="C300" s="1"/>
      <c r="D300" s="1"/>
      <c r="E300" s="1"/>
      <c r="F300" s="1"/>
      <c r="G300" s="1"/>
      <c r="H300" s="17"/>
      <c r="I300" s="17"/>
      <c r="J300" s="17"/>
      <c r="K300" s="17"/>
      <c r="L300" s="17"/>
      <c r="M300" s="17"/>
      <c r="N300" s="17"/>
      <c r="O300" s="17"/>
      <c r="P300" s="17"/>
      <c r="Q300" s="38"/>
    </row>
    <row r="301" spans="1:17" ht="12" x14ac:dyDescent="0.2">
      <c r="A301" s="18"/>
      <c r="C301" s="1"/>
      <c r="D301" s="1"/>
      <c r="E301" s="1"/>
      <c r="F301" s="1"/>
      <c r="G301" s="1"/>
      <c r="H301" s="17"/>
      <c r="I301" s="17"/>
      <c r="J301" s="17"/>
      <c r="K301" s="17"/>
      <c r="L301" s="17"/>
      <c r="M301" s="17"/>
      <c r="N301" s="17"/>
      <c r="O301" s="17"/>
      <c r="P301" s="17"/>
      <c r="Q301" s="38"/>
    </row>
    <row r="302" spans="1:17" ht="12" x14ac:dyDescent="0.2">
      <c r="A302" s="18"/>
      <c r="C302" s="1"/>
      <c r="D302" s="1"/>
      <c r="E302" s="1"/>
      <c r="F302" s="1"/>
      <c r="G302" s="1"/>
      <c r="H302" s="17"/>
      <c r="I302" s="17"/>
      <c r="J302" s="17"/>
      <c r="K302" s="17"/>
      <c r="L302" s="17"/>
      <c r="M302" s="17"/>
      <c r="N302" s="17"/>
      <c r="O302" s="17"/>
      <c r="P302" s="17"/>
      <c r="Q302" s="38"/>
    </row>
    <row r="303" spans="1:17" ht="12" x14ac:dyDescent="0.2">
      <c r="A303" s="18"/>
      <c r="C303" s="1"/>
      <c r="D303" s="1"/>
      <c r="E303" s="1"/>
      <c r="F303" s="1"/>
      <c r="G303" s="1"/>
      <c r="H303" s="17"/>
      <c r="I303" s="17"/>
      <c r="J303" s="17"/>
      <c r="K303" s="17"/>
      <c r="L303" s="17"/>
      <c r="M303" s="17"/>
      <c r="N303" s="17"/>
      <c r="O303" s="17"/>
      <c r="P303" s="17"/>
      <c r="Q303" s="38"/>
    </row>
    <row r="304" spans="1:17" ht="12" x14ac:dyDescent="0.2">
      <c r="A304" s="18"/>
      <c r="C304" s="1"/>
      <c r="D304" s="1"/>
      <c r="E304" s="1"/>
      <c r="F304" s="1"/>
      <c r="G304" s="1"/>
      <c r="H304" s="17"/>
      <c r="I304" s="17"/>
      <c r="J304" s="17"/>
      <c r="K304" s="17"/>
      <c r="L304" s="17"/>
      <c r="M304" s="17"/>
      <c r="N304" s="17"/>
      <c r="O304" s="17"/>
      <c r="P304" s="17"/>
      <c r="Q304" s="38"/>
    </row>
    <row r="305" spans="1:17" ht="12" x14ac:dyDescent="0.2">
      <c r="A305" s="18"/>
      <c r="C305" s="1"/>
      <c r="D305" s="1"/>
      <c r="E305" s="1"/>
      <c r="F305" s="1"/>
      <c r="G305" s="1"/>
      <c r="H305" s="17"/>
      <c r="I305" s="17"/>
      <c r="J305" s="17"/>
      <c r="K305" s="17"/>
      <c r="L305" s="17"/>
      <c r="M305" s="17"/>
      <c r="N305" s="17"/>
      <c r="O305" s="17"/>
      <c r="P305" s="17"/>
      <c r="Q305" s="38"/>
    </row>
    <row r="306" spans="1:17" ht="12" x14ac:dyDescent="0.2">
      <c r="A306" s="18"/>
      <c r="C306" s="1"/>
      <c r="D306" s="1"/>
      <c r="E306" s="1"/>
      <c r="F306" s="1"/>
      <c r="G306" s="1"/>
      <c r="H306" s="17"/>
      <c r="I306" s="17"/>
      <c r="J306" s="17"/>
      <c r="K306" s="17"/>
      <c r="L306" s="17"/>
      <c r="M306" s="17"/>
      <c r="N306" s="17"/>
      <c r="O306" s="17"/>
      <c r="P306" s="17"/>
      <c r="Q306" s="38"/>
    </row>
    <row r="307" spans="1:17" ht="12" x14ac:dyDescent="0.2">
      <c r="A307" s="18"/>
      <c r="C307" s="1"/>
      <c r="D307" s="1"/>
      <c r="E307" s="1"/>
      <c r="F307" s="1"/>
      <c r="G307" s="1"/>
      <c r="H307" s="17"/>
      <c r="I307" s="17"/>
      <c r="J307" s="17"/>
      <c r="K307" s="17"/>
      <c r="L307" s="17"/>
      <c r="M307" s="17"/>
      <c r="N307" s="17"/>
      <c r="O307" s="17"/>
      <c r="P307" s="17"/>
      <c r="Q307" s="38"/>
    </row>
    <row r="308" spans="1:17" ht="12" x14ac:dyDescent="0.2">
      <c r="A308" s="18"/>
      <c r="C308" s="1"/>
      <c r="D308" s="1"/>
      <c r="E308" s="1"/>
      <c r="F308" s="1"/>
      <c r="G308" s="1"/>
      <c r="H308" s="17"/>
      <c r="I308" s="17"/>
      <c r="J308" s="17"/>
      <c r="K308" s="17"/>
      <c r="L308" s="17"/>
      <c r="M308" s="17"/>
      <c r="N308" s="17"/>
      <c r="O308" s="17"/>
      <c r="P308" s="17"/>
      <c r="Q308" s="38"/>
    </row>
    <row r="309" spans="1:17" ht="12" x14ac:dyDescent="0.2">
      <c r="A309" s="18"/>
      <c r="C309" s="1"/>
      <c r="D309" s="1"/>
      <c r="E309" s="1"/>
      <c r="F309" s="1"/>
      <c r="G309" s="1"/>
      <c r="H309" s="17"/>
      <c r="I309" s="17"/>
      <c r="J309" s="17"/>
      <c r="K309" s="17"/>
      <c r="L309" s="17"/>
      <c r="M309" s="17"/>
      <c r="N309" s="17"/>
      <c r="O309" s="17"/>
      <c r="P309" s="17"/>
      <c r="Q309" s="38"/>
    </row>
    <row r="310" spans="1:17" ht="12" x14ac:dyDescent="0.2">
      <c r="A310" s="18"/>
      <c r="C310" s="1"/>
      <c r="D310" s="1"/>
      <c r="E310" s="1"/>
      <c r="F310" s="1"/>
      <c r="G310" s="1"/>
      <c r="H310" s="17"/>
      <c r="I310" s="17"/>
      <c r="J310" s="17"/>
      <c r="K310" s="17"/>
      <c r="L310" s="17"/>
      <c r="M310" s="17"/>
      <c r="N310" s="17"/>
      <c r="O310" s="17"/>
      <c r="P310" s="17"/>
      <c r="Q310" s="38"/>
    </row>
    <row r="311" spans="1:17" ht="12.4" customHeight="1" x14ac:dyDescent="0.2">
      <c r="A311" s="18"/>
      <c r="C311" s="1"/>
      <c r="D311" s="1"/>
      <c r="E311" s="1"/>
      <c r="F311" s="1"/>
      <c r="G311" s="1"/>
      <c r="H311" s="17"/>
      <c r="I311" s="17"/>
      <c r="J311" s="17"/>
      <c r="K311" s="17"/>
      <c r="L311" s="17"/>
      <c r="M311" s="17"/>
      <c r="N311" s="17"/>
      <c r="O311" s="17"/>
      <c r="P311" s="17"/>
      <c r="Q311" s="38"/>
    </row>
    <row r="312" spans="1:17" ht="12" x14ac:dyDescent="0.2">
      <c r="A312" s="18"/>
      <c r="C312" s="1"/>
      <c r="D312" s="1"/>
      <c r="E312" s="1"/>
      <c r="F312" s="1"/>
      <c r="G312" s="1"/>
      <c r="H312" s="17"/>
      <c r="I312" s="17"/>
      <c r="J312" s="17"/>
      <c r="K312" s="17"/>
      <c r="L312" s="17"/>
      <c r="M312" s="17"/>
      <c r="N312" s="17"/>
      <c r="O312" s="17"/>
      <c r="P312" s="17"/>
      <c r="Q312" s="38"/>
    </row>
    <row r="313" spans="1:17" ht="12" x14ac:dyDescent="0.2">
      <c r="A313" s="18"/>
      <c r="C313" s="1"/>
      <c r="D313" s="1"/>
      <c r="E313" s="1"/>
      <c r="F313" s="1"/>
      <c r="G313" s="1"/>
      <c r="H313" s="17"/>
      <c r="I313" s="17"/>
      <c r="J313" s="17"/>
      <c r="K313" s="17"/>
      <c r="L313" s="17"/>
      <c r="M313" s="17"/>
      <c r="N313" s="17"/>
      <c r="O313" s="17"/>
      <c r="P313" s="17"/>
      <c r="Q313" s="38"/>
    </row>
    <row r="314" spans="1:17" ht="12" x14ac:dyDescent="0.2">
      <c r="A314" s="18"/>
      <c r="C314" s="1"/>
      <c r="D314" s="1"/>
      <c r="E314" s="1"/>
      <c r="F314" s="1"/>
      <c r="G314" s="1"/>
      <c r="H314" s="17"/>
      <c r="I314" s="17"/>
      <c r="J314" s="17"/>
      <c r="K314" s="17"/>
      <c r="L314" s="17"/>
      <c r="M314" s="17"/>
      <c r="N314" s="17"/>
      <c r="O314" s="17"/>
      <c r="P314" s="17"/>
      <c r="Q314" s="38"/>
    </row>
    <row r="315" spans="1:17" ht="12" x14ac:dyDescent="0.2">
      <c r="A315" s="18"/>
      <c r="C315" s="1"/>
      <c r="D315" s="1"/>
      <c r="E315" s="1"/>
      <c r="F315" s="1"/>
      <c r="G315" s="1"/>
      <c r="H315" s="17"/>
      <c r="I315" s="17"/>
      <c r="J315" s="17"/>
      <c r="K315" s="17"/>
      <c r="L315" s="17"/>
      <c r="M315" s="17"/>
      <c r="N315" s="17"/>
      <c r="O315" s="17"/>
      <c r="P315" s="17"/>
      <c r="Q315" s="38"/>
    </row>
    <row r="316" spans="1:17" ht="12" x14ac:dyDescent="0.2">
      <c r="A316" s="18"/>
      <c r="C316" s="1"/>
      <c r="D316" s="1"/>
      <c r="E316" s="1"/>
      <c r="F316" s="1"/>
      <c r="G316" s="1"/>
      <c r="H316" s="17"/>
      <c r="I316" s="17"/>
      <c r="J316" s="17"/>
      <c r="K316" s="17"/>
      <c r="L316" s="17"/>
      <c r="M316" s="17"/>
      <c r="N316" s="17"/>
      <c r="O316" s="17"/>
      <c r="P316" s="17"/>
      <c r="Q316" s="38"/>
    </row>
    <row r="317" spans="1:17" ht="12.4" customHeight="1" x14ac:dyDescent="0.2">
      <c r="A317" s="18"/>
      <c r="C317" s="1"/>
      <c r="D317" s="1"/>
      <c r="E317" s="1"/>
      <c r="F317" s="1"/>
      <c r="G317" s="1"/>
      <c r="H317" s="17"/>
      <c r="I317" s="17"/>
      <c r="J317" s="17"/>
      <c r="K317" s="17"/>
      <c r="L317" s="17"/>
      <c r="M317" s="17"/>
      <c r="N317" s="17"/>
      <c r="O317" s="17"/>
      <c r="P317" s="17"/>
      <c r="Q317" s="38"/>
    </row>
    <row r="318" spans="1:17" ht="12" x14ac:dyDescent="0.2">
      <c r="A318" s="18"/>
      <c r="C318" s="1"/>
      <c r="D318" s="1"/>
      <c r="E318" s="1"/>
      <c r="F318" s="1"/>
      <c r="G318" s="1"/>
      <c r="H318" s="17"/>
      <c r="I318" s="17"/>
      <c r="J318" s="17"/>
      <c r="K318" s="17"/>
      <c r="L318" s="17"/>
      <c r="M318" s="17"/>
      <c r="N318" s="17"/>
      <c r="O318" s="17"/>
      <c r="P318" s="17"/>
      <c r="Q318" s="38"/>
    </row>
    <row r="319" spans="1:17" ht="12" x14ac:dyDescent="0.2">
      <c r="A319" s="18"/>
      <c r="C319" s="1"/>
      <c r="D319" s="1"/>
      <c r="E319" s="1"/>
      <c r="F319" s="1"/>
      <c r="G319" s="1"/>
      <c r="H319" s="17"/>
      <c r="I319" s="17"/>
      <c r="J319" s="17"/>
      <c r="K319" s="17"/>
      <c r="L319" s="17"/>
      <c r="M319" s="17"/>
      <c r="N319" s="17"/>
      <c r="O319" s="17"/>
      <c r="P319" s="17"/>
      <c r="Q319" s="38"/>
    </row>
    <row r="320" spans="1:17" ht="12" x14ac:dyDescent="0.2">
      <c r="A320" s="18"/>
      <c r="C320" s="1"/>
      <c r="D320" s="1"/>
      <c r="E320" s="1"/>
      <c r="F320" s="1"/>
      <c r="G320" s="1"/>
      <c r="H320" s="17"/>
      <c r="I320" s="17"/>
      <c r="J320" s="17"/>
      <c r="K320" s="17"/>
      <c r="L320" s="17"/>
      <c r="M320" s="17"/>
      <c r="N320" s="17"/>
      <c r="O320" s="17"/>
      <c r="P320" s="17"/>
      <c r="Q320" s="38"/>
    </row>
    <row r="321" spans="1:17" ht="12" x14ac:dyDescent="0.2">
      <c r="A321" s="18"/>
      <c r="C321" s="1"/>
      <c r="D321" s="1"/>
      <c r="E321" s="1"/>
      <c r="F321" s="1"/>
      <c r="G321" s="1"/>
      <c r="H321" s="17"/>
      <c r="I321" s="17"/>
      <c r="J321" s="17"/>
      <c r="K321" s="17"/>
      <c r="L321" s="17"/>
      <c r="M321" s="17"/>
      <c r="N321" s="17"/>
      <c r="O321" s="17"/>
      <c r="P321" s="17"/>
      <c r="Q321" s="38"/>
    </row>
    <row r="322" spans="1:17" ht="12" x14ac:dyDescent="0.2">
      <c r="A322" s="18"/>
      <c r="C322" s="1"/>
      <c r="D322" s="1"/>
      <c r="E322" s="1"/>
      <c r="F322" s="1"/>
      <c r="G322" s="1"/>
      <c r="H322" s="17"/>
      <c r="I322" s="17"/>
      <c r="J322" s="17"/>
      <c r="K322" s="17"/>
      <c r="L322" s="17"/>
      <c r="M322" s="17"/>
      <c r="N322" s="17"/>
      <c r="O322" s="17"/>
      <c r="P322" s="17"/>
      <c r="Q322" s="38"/>
    </row>
    <row r="323" spans="1:17" ht="12" x14ac:dyDescent="0.2">
      <c r="A323" s="18"/>
      <c r="C323" s="1"/>
      <c r="D323" s="1"/>
      <c r="E323" s="1"/>
      <c r="F323" s="1"/>
      <c r="G323" s="1"/>
      <c r="H323" s="17"/>
      <c r="I323" s="17"/>
      <c r="J323" s="17"/>
      <c r="K323" s="17"/>
      <c r="L323" s="17"/>
      <c r="M323" s="17"/>
      <c r="N323" s="17"/>
      <c r="O323" s="17"/>
      <c r="P323" s="17"/>
      <c r="Q323" s="38"/>
    </row>
    <row r="324" spans="1:17" ht="12" x14ac:dyDescent="0.2">
      <c r="A324" s="18"/>
      <c r="C324" s="1"/>
      <c r="D324" s="1"/>
      <c r="E324" s="1"/>
      <c r="F324" s="1"/>
      <c r="G324" s="1"/>
      <c r="H324" s="17"/>
      <c r="I324" s="17"/>
      <c r="J324" s="17"/>
      <c r="K324" s="17"/>
      <c r="L324" s="17"/>
      <c r="M324" s="17"/>
      <c r="N324" s="17"/>
      <c r="O324" s="17"/>
      <c r="P324" s="17"/>
      <c r="Q324" s="38"/>
    </row>
    <row r="325" spans="1:17" ht="12" x14ac:dyDescent="0.2">
      <c r="A325" s="18"/>
      <c r="C325" s="1"/>
      <c r="D325" s="1"/>
      <c r="E325" s="1"/>
      <c r="F325" s="1"/>
      <c r="G325" s="1"/>
      <c r="H325" s="17"/>
      <c r="I325" s="17"/>
      <c r="J325" s="17"/>
      <c r="K325" s="17"/>
      <c r="L325" s="17"/>
      <c r="M325" s="17"/>
      <c r="N325" s="17"/>
      <c r="O325" s="17"/>
      <c r="P325" s="17"/>
      <c r="Q325" s="38"/>
    </row>
    <row r="326" spans="1:17" ht="12" x14ac:dyDescent="0.2">
      <c r="A326" s="18"/>
      <c r="C326" s="1"/>
      <c r="D326" s="1"/>
      <c r="E326" s="1"/>
      <c r="F326" s="1"/>
      <c r="G326" s="1"/>
      <c r="H326" s="17"/>
      <c r="I326" s="17"/>
      <c r="J326" s="17"/>
      <c r="K326" s="17"/>
      <c r="L326" s="17"/>
      <c r="M326" s="17"/>
      <c r="N326" s="17"/>
      <c r="O326" s="17"/>
      <c r="P326" s="17"/>
      <c r="Q326" s="38"/>
    </row>
    <row r="327" spans="1:17" ht="12" x14ac:dyDescent="0.2">
      <c r="A327" s="18"/>
      <c r="C327" s="1"/>
      <c r="D327" s="1"/>
      <c r="E327" s="1"/>
      <c r="F327" s="1"/>
      <c r="G327" s="1"/>
      <c r="H327" s="17"/>
      <c r="I327" s="17"/>
      <c r="J327" s="17"/>
      <c r="K327" s="17"/>
      <c r="L327" s="17"/>
      <c r="M327" s="17"/>
      <c r="N327" s="17"/>
      <c r="O327" s="17"/>
      <c r="P327" s="17"/>
      <c r="Q327" s="38"/>
    </row>
    <row r="328" spans="1:17" ht="12" x14ac:dyDescent="0.2">
      <c r="A328" s="18"/>
      <c r="C328" s="1"/>
      <c r="D328" s="1"/>
      <c r="E328" s="1"/>
      <c r="F328" s="1"/>
      <c r="G328" s="1"/>
      <c r="H328" s="17"/>
      <c r="I328" s="17"/>
      <c r="J328" s="17"/>
      <c r="K328" s="17"/>
      <c r="L328" s="17"/>
      <c r="M328" s="17"/>
      <c r="N328" s="17"/>
      <c r="O328" s="17"/>
      <c r="P328" s="17"/>
      <c r="Q328" s="38"/>
    </row>
    <row r="329" spans="1:17" ht="12" x14ac:dyDescent="0.2">
      <c r="A329" s="18"/>
      <c r="C329" s="1"/>
      <c r="D329" s="1"/>
      <c r="E329" s="1"/>
      <c r="F329" s="1"/>
      <c r="G329" s="1"/>
      <c r="H329" s="17"/>
      <c r="I329" s="17"/>
      <c r="J329" s="17"/>
      <c r="K329" s="17"/>
      <c r="L329" s="17"/>
      <c r="M329" s="17"/>
      <c r="N329" s="17"/>
      <c r="O329" s="17"/>
      <c r="P329" s="17"/>
      <c r="Q329" s="38"/>
    </row>
    <row r="330" spans="1:17" ht="12" x14ac:dyDescent="0.2">
      <c r="A330" s="18"/>
      <c r="C330" s="1"/>
      <c r="D330" s="1"/>
      <c r="E330" s="1"/>
      <c r="F330" s="1"/>
      <c r="G330" s="1"/>
      <c r="H330" s="17"/>
      <c r="I330" s="17"/>
      <c r="J330" s="17"/>
      <c r="K330" s="17"/>
      <c r="L330" s="17"/>
      <c r="M330" s="17"/>
      <c r="N330" s="17"/>
      <c r="O330" s="17"/>
      <c r="P330" s="17"/>
      <c r="Q330" s="38"/>
    </row>
    <row r="331" spans="1:17" ht="12" x14ac:dyDescent="0.2">
      <c r="A331" s="18"/>
      <c r="C331" s="1"/>
      <c r="D331" s="1"/>
      <c r="E331" s="1"/>
      <c r="F331" s="1"/>
      <c r="G331" s="1"/>
      <c r="H331" s="17"/>
      <c r="I331" s="17"/>
      <c r="J331" s="17"/>
      <c r="K331" s="17"/>
      <c r="L331" s="17"/>
      <c r="M331" s="17"/>
      <c r="N331" s="17"/>
      <c r="O331" s="17"/>
      <c r="P331" s="17"/>
      <c r="Q331" s="38"/>
    </row>
    <row r="332" spans="1:17" ht="12" x14ac:dyDescent="0.2">
      <c r="A332" s="18"/>
      <c r="C332" s="1"/>
      <c r="D332" s="1"/>
      <c r="E332" s="1"/>
      <c r="F332" s="1"/>
      <c r="G332" s="1"/>
      <c r="H332" s="17"/>
      <c r="I332" s="17"/>
      <c r="J332" s="17"/>
      <c r="K332" s="17"/>
      <c r="L332" s="17"/>
      <c r="M332" s="17"/>
      <c r="N332" s="17"/>
      <c r="O332" s="17"/>
      <c r="P332" s="17"/>
      <c r="Q332" s="38"/>
    </row>
    <row r="333" spans="1:17" ht="12" x14ac:dyDescent="0.2">
      <c r="A333" s="18"/>
      <c r="C333" s="1"/>
      <c r="D333" s="1"/>
      <c r="E333" s="1"/>
      <c r="F333" s="1"/>
      <c r="G333" s="1"/>
      <c r="H333" s="17"/>
      <c r="I333" s="17"/>
      <c r="J333" s="17"/>
      <c r="K333" s="17"/>
      <c r="L333" s="17"/>
      <c r="M333" s="17"/>
      <c r="N333" s="17"/>
      <c r="O333" s="17"/>
      <c r="P333" s="17"/>
      <c r="Q333" s="38"/>
    </row>
    <row r="334" spans="1:17" ht="12" x14ac:dyDescent="0.2">
      <c r="A334" s="18"/>
      <c r="C334" s="1"/>
      <c r="D334" s="1"/>
      <c r="E334" s="1"/>
      <c r="F334" s="1"/>
      <c r="G334" s="1"/>
      <c r="H334" s="17"/>
      <c r="I334" s="17"/>
      <c r="J334" s="17"/>
      <c r="K334" s="17"/>
      <c r="L334" s="17"/>
      <c r="M334" s="17"/>
      <c r="N334" s="17"/>
      <c r="O334" s="17"/>
      <c r="P334" s="17"/>
      <c r="Q334" s="38"/>
    </row>
    <row r="335" spans="1:17" ht="12" x14ac:dyDescent="0.2">
      <c r="A335" s="18"/>
      <c r="C335" s="1"/>
      <c r="D335" s="1"/>
      <c r="E335" s="1"/>
      <c r="F335" s="1"/>
      <c r="G335" s="1"/>
      <c r="H335" s="17"/>
      <c r="I335" s="17"/>
      <c r="J335" s="17"/>
      <c r="K335" s="17"/>
      <c r="L335" s="17"/>
      <c r="M335" s="17"/>
      <c r="N335" s="17"/>
      <c r="O335" s="17"/>
      <c r="P335" s="17"/>
      <c r="Q335" s="38"/>
    </row>
    <row r="336" spans="1:17" ht="12" x14ac:dyDescent="0.2">
      <c r="A336" s="18"/>
      <c r="C336" s="1"/>
      <c r="D336" s="1"/>
      <c r="E336" s="1"/>
      <c r="F336" s="1"/>
      <c r="G336" s="1"/>
      <c r="H336" s="17"/>
      <c r="I336" s="17"/>
      <c r="J336" s="17"/>
      <c r="K336" s="17"/>
      <c r="L336" s="17"/>
      <c r="M336" s="17"/>
      <c r="N336" s="17"/>
      <c r="O336" s="17"/>
      <c r="P336" s="17"/>
      <c r="Q336" s="38"/>
    </row>
    <row r="337" spans="1:17" ht="12.4" customHeight="1" x14ac:dyDescent="0.2">
      <c r="A337" s="18"/>
      <c r="C337" s="1"/>
      <c r="D337" s="1"/>
      <c r="E337" s="1"/>
      <c r="F337" s="1"/>
      <c r="G337" s="1"/>
      <c r="H337" s="17"/>
      <c r="I337" s="17"/>
      <c r="J337" s="17"/>
      <c r="K337" s="17"/>
      <c r="L337" s="17"/>
      <c r="M337" s="17"/>
      <c r="N337" s="17"/>
      <c r="O337" s="17"/>
      <c r="P337" s="17"/>
      <c r="Q337" s="38"/>
    </row>
    <row r="338" spans="1:17" ht="12" x14ac:dyDescent="0.2">
      <c r="A338" s="18"/>
      <c r="C338" s="1"/>
      <c r="D338" s="1"/>
      <c r="E338" s="1"/>
      <c r="F338" s="1"/>
      <c r="G338" s="1"/>
      <c r="H338" s="17"/>
      <c r="I338" s="17"/>
      <c r="J338" s="17"/>
      <c r="K338" s="17"/>
      <c r="L338" s="17"/>
      <c r="M338" s="17"/>
      <c r="N338" s="17"/>
      <c r="O338" s="17"/>
      <c r="P338" s="17"/>
      <c r="Q338" s="38"/>
    </row>
    <row r="339" spans="1:17" ht="12" x14ac:dyDescent="0.2">
      <c r="A339" s="18"/>
      <c r="C339" s="1"/>
      <c r="D339" s="1"/>
      <c r="E339" s="1"/>
      <c r="F339" s="1"/>
      <c r="G339" s="1"/>
      <c r="H339" s="17"/>
      <c r="I339" s="17"/>
      <c r="J339" s="17"/>
      <c r="K339" s="17"/>
      <c r="L339" s="17"/>
      <c r="M339" s="17"/>
      <c r="N339" s="17"/>
      <c r="O339" s="17"/>
      <c r="P339" s="17"/>
      <c r="Q339" s="38"/>
    </row>
    <row r="340" spans="1:17" ht="12" x14ac:dyDescent="0.2">
      <c r="A340" s="18"/>
      <c r="C340" s="1"/>
      <c r="D340" s="1"/>
      <c r="E340" s="1"/>
      <c r="F340" s="1"/>
      <c r="G340" s="1"/>
      <c r="H340" s="17"/>
      <c r="I340" s="17"/>
      <c r="J340" s="17"/>
      <c r="K340" s="17"/>
      <c r="L340" s="17"/>
      <c r="M340" s="17"/>
      <c r="N340" s="17"/>
      <c r="O340" s="17"/>
      <c r="P340" s="17"/>
      <c r="Q340" s="38"/>
    </row>
    <row r="341" spans="1:17" ht="12" x14ac:dyDescent="0.2">
      <c r="A341" s="18"/>
      <c r="C341" s="1"/>
      <c r="D341" s="1"/>
      <c r="E341" s="1"/>
      <c r="F341" s="1"/>
      <c r="G341" s="1"/>
      <c r="H341" s="17"/>
      <c r="I341" s="17"/>
      <c r="J341" s="17"/>
      <c r="K341" s="17"/>
      <c r="L341" s="17"/>
      <c r="M341" s="17"/>
      <c r="N341" s="17"/>
      <c r="O341" s="17"/>
      <c r="P341" s="17"/>
      <c r="Q341" s="38"/>
    </row>
    <row r="342" spans="1:17" ht="12.4" customHeight="1" x14ac:dyDescent="0.2">
      <c r="A342" s="18"/>
      <c r="C342" s="1"/>
      <c r="D342" s="1"/>
      <c r="E342" s="1"/>
      <c r="F342" s="1"/>
      <c r="G342" s="1"/>
      <c r="H342" s="17"/>
      <c r="I342" s="17"/>
      <c r="J342" s="17"/>
      <c r="K342" s="17"/>
      <c r="L342" s="17"/>
      <c r="M342" s="17"/>
      <c r="N342" s="17"/>
      <c r="O342" s="17"/>
      <c r="P342" s="17"/>
      <c r="Q342" s="38"/>
    </row>
    <row r="343" spans="1:17" ht="12" x14ac:dyDescent="0.2">
      <c r="A343" s="18"/>
      <c r="C343" s="1"/>
      <c r="D343" s="1"/>
      <c r="E343" s="1"/>
      <c r="F343" s="1"/>
      <c r="G343" s="1"/>
      <c r="H343" s="17"/>
      <c r="I343" s="17"/>
      <c r="J343" s="17"/>
      <c r="K343" s="17"/>
      <c r="L343" s="17"/>
      <c r="M343" s="17"/>
      <c r="N343" s="17"/>
      <c r="O343" s="17"/>
      <c r="P343" s="17"/>
      <c r="Q343" s="38"/>
    </row>
    <row r="344" spans="1:17" ht="12" x14ac:dyDescent="0.2">
      <c r="A344" s="18"/>
      <c r="C344" s="1"/>
      <c r="D344" s="1"/>
      <c r="E344" s="1"/>
      <c r="F344" s="1"/>
      <c r="G344" s="1"/>
      <c r="H344" s="17"/>
      <c r="I344" s="17"/>
      <c r="J344" s="17"/>
      <c r="K344" s="17"/>
      <c r="L344" s="17"/>
      <c r="M344" s="17"/>
      <c r="N344" s="17"/>
      <c r="O344" s="17"/>
      <c r="P344" s="17"/>
      <c r="Q344" s="38"/>
    </row>
    <row r="345" spans="1:17" ht="12" x14ac:dyDescent="0.2">
      <c r="A345" s="18"/>
      <c r="C345" s="1"/>
      <c r="D345" s="1"/>
      <c r="E345" s="1"/>
      <c r="F345" s="1"/>
      <c r="G345" s="1"/>
      <c r="H345" s="17"/>
      <c r="I345" s="17"/>
      <c r="J345" s="17"/>
      <c r="K345" s="17"/>
      <c r="L345" s="17"/>
      <c r="M345" s="17"/>
      <c r="N345" s="17"/>
      <c r="O345" s="17"/>
      <c r="P345" s="17"/>
      <c r="Q345" s="38"/>
    </row>
    <row r="346" spans="1:17" ht="12" x14ac:dyDescent="0.2">
      <c r="A346" s="18"/>
      <c r="C346" s="1"/>
      <c r="D346" s="1"/>
      <c r="E346" s="1"/>
      <c r="F346" s="1"/>
      <c r="G346" s="1"/>
      <c r="H346" s="17"/>
      <c r="I346" s="17"/>
      <c r="J346" s="17"/>
      <c r="K346" s="17"/>
      <c r="L346" s="17"/>
      <c r="M346" s="17"/>
      <c r="N346" s="17"/>
      <c r="O346" s="17"/>
      <c r="P346" s="17"/>
      <c r="Q346" s="38"/>
    </row>
    <row r="347" spans="1:17" ht="12" x14ac:dyDescent="0.2">
      <c r="A347" s="18"/>
      <c r="C347" s="1"/>
      <c r="D347" s="1"/>
      <c r="E347" s="1"/>
      <c r="F347" s="1"/>
      <c r="G347" s="1"/>
      <c r="H347" s="17"/>
      <c r="I347" s="17"/>
      <c r="J347" s="17"/>
      <c r="K347" s="17"/>
      <c r="L347" s="17"/>
      <c r="M347" s="17"/>
      <c r="N347" s="17"/>
      <c r="O347" s="17"/>
      <c r="P347" s="17"/>
      <c r="Q347" s="38"/>
    </row>
    <row r="348" spans="1:17" ht="12" x14ac:dyDescent="0.2">
      <c r="A348" s="18"/>
      <c r="C348" s="1"/>
      <c r="D348" s="1"/>
      <c r="E348" s="1"/>
      <c r="F348" s="1"/>
      <c r="G348" s="1"/>
      <c r="H348" s="17"/>
      <c r="I348" s="17"/>
      <c r="J348" s="17"/>
      <c r="K348" s="17"/>
      <c r="L348" s="17"/>
      <c r="M348" s="17"/>
      <c r="N348" s="17"/>
      <c r="O348" s="17"/>
      <c r="P348" s="17"/>
      <c r="Q348" s="38"/>
    </row>
    <row r="349" spans="1:17" ht="12" x14ac:dyDescent="0.2">
      <c r="A349" s="18"/>
      <c r="C349" s="1"/>
      <c r="D349" s="1"/>
      <c r="E349" s="1"/>
      <c r="F349" s="1"/>
      <c r="G349" s="1"/>
      <c r="H349" s="17"/>
      <c r="I349" s="17"/>
      <c r="J349" s="17"/>
      <c r="K349" s="17"/>
      <c r="L349" s="17"/>
      <c r="M349" s="17"/>
      <c r="N349" s="17"/>
      <c r="O349" s="17"/>
      <c r="P349" s="17"/>
      <c r="Q349" s="38"/>
    </row>
    <row r="350" spans="1:17" ht="12" x14ac:dyDescent="0.2">
      <c r="A350" s="18"/>
      <c r="C350" s="1"/>
      <c r="D350" s="1"/>
      <c r="E350" s="1"/>
      <c r="F350" s="1"/>
      <c r="G350" s="1"/>
      <c r="H350" s="17"/>
      <c r="I350" s="17"/>
      <c r="J350" s="17"/>
      <c r="K350" s="17"/>
      <c r="L350" s="17"/>
      <c r="M350" s="17"/>
      <c r="N350" s="17"/>
      <c r="O350" s="17"/>
      <c r="P350" s="17"/>
      <c r="Q350" s="38"/>
    </row>
    <row r="351" spans="1:17" ht="12" x14ac:dyDescent="0.2">
      <c r="A351" s="18"/>
      <c r="C351" s="1"/>
      <c r="D351" s="1"/>
      <c r="E351" s="1"/>
      <c r="F351" s="1"/>
      <c r="G351" s="1"/>
      <c r="H351" s="17"/>
      <c r="I351" s="17"/>
      <c r="J351" s="17"/>
      <c r="K351" s="17"/>
      <c r="L351" s="17"/>
      <c r="M351" s="17"/>
      <c r="N351" s="17"/>
      <c r="O351" s="17"/>
      <c r="P351" s="17"/>
      <c r="Q351" s="38"/>
    </row>
    <row r="352" spans="1:17" ht="12" x14ac:dyDescent="0.2">
      <c r="A352" s="18"/>
      <c r="C352" s="1"/>
      <c r="D352" s="1"/>
      <c r="E352" s="1"/>
      <c r="F352" s="1"/>
      <c r="G352" s="1"/>
      <c r="H352" s="17"/>
      <c r="I352" s="17"/>
      <c r="J352" s="17"/>
      <c r="K352" s="17"/>
      <c r="L352" s="17"/>
      <c r="M352" s="17"/>
      <c r="N352" s="17"/>
      <c r="O352" s="17"/>
      <c r="P352" s="17"/>
      <c r="Q352" s="38"/>
    </row>
    <row r="353" spans="1:17" ht="12" x14ac:dyDescent="0.2">
      <c r="A353" s="18"/>
      <c r="C353" s="1"/>
      <c r="D353" s="1"/>
      <c r="E353" s="1"/>
      <c r="F353" s="1"/>
      <c r="G353" s="1"/>
      <c r="H353" s="17"/>
      <c r="I353" s="17"/>
      <c r="J353" s="17"/>
      <c r="K353" s="17"/>
      <c r="L353" s="17"/>
      <c r="M353" s="17"/>
      <c r="N353" s="17"/>
      <c r="O353" s="17"/>
      <c r="P353" s="17"/>
      <c r="Q353" s="38"/>
    </row>
    <row r="354" spans="1:17" ht="12" x14ac:dyDescent="0.2">
      <c r="A354" s="18"/>
      <c r="C354" s="1"/>
      <c r="D354" s="1"/>
      <c r="E354" s="1"/>
      <c r="F354" s="1"/>
      <c r="G354" s="1"/>
      <c r="H354" s="17"/>
      <c r="I354" s="17"/>
      <c r="J354" s="17"/>
      <c r="K354" s="17"/>
      <c r="L354" s="17"/>
      <c r="M354" s="17"/>
      <c r="N354" s="17"/>
      <c r="O354" s="17"/>
      <c r="P354" s="17"/>
      <c r="Q354" s="38"/>
    </row>
    <row r="355" spans="1:17" ht="12" x14ac:dyDescent="0.2">
      <c r="A355" s="18"/>
      <c r="C355" s="1"/>
      <c r="D355" s="1"/>
      <c r="E355" s="1"/>
      <c r="F355" s="1"/>
      <c r="G355" s="1"/>
      <c r="H355" s="17"/>
      <c r="I355" s="17"/>
      <c r="J355" s="17"/>
      <c r="K355" s="17"/>
      <c r="L355" s="17"/>
      <c r="M355" s="17"/>
      <c r="N355" s="17"/>
      <c r="O355" s="17"/>
      <c r="P355" s="17"/>
      <c r="Q355" s="38"/>
    </row>
    <row r="356" spans="1:17" ht="12" x14ac:dyDescent="0.2">
      <c r="A356" s="18"/>
      <c r="C356" s="1"/>
      <c r="D356" s="1"/>
      <c r="E356" s="1"/>
      <c r="F356" s="1"/>
      <c r="G356" s="1"/>
      <c r="H356" s="17"/>
      <c r="I356" s="17"/>
      <c r="J356" s="17"/>
      <c r="K356" s="17"/>
      <c r="L356" s="17"/>
      <c r="M356" s="17"/>
      <c r="N356" s="17"/>
      <c r="O356" s="17"/>
      <c r="P356" s="17"/>
      <c r="Q356" s="38"/>
    </row>
    <row r="357" spans="1:17" ht="12" x14ac:dyDescent="0.2">
      <c r="A357" s="18"/>
      <c r="C357" s="1"/>
      <c r="D357" s="1"/>
      <c r="E357" s="1"/>
      <c r="F357" s="1"/>
      <c r="G357" s="1"/>
      <c r="H357" s="17"/>
      <c r="I357" s="17"/>
      <c r="J357" s="17"/>
      <c r="K357" s="17"/>
      <c r="L357" s="17"/>
      <c r="M357" s="17"/>
      <c r="N357" s="17"/>
      <c r="O357" s="17"/>
      <c r="P357" s="17"/>
      <c r="Q357" s="38"/>
    </row>
    <row r="358" spans="1:17" ht="12" x14ac:dyDescent="0.2">
      <c r="A358" s="18"/>
      <c r="C358" s="1"/>
      <c r="D358" s="1"/>
      <c r="E358" s="1"/>
      <c r="F358" s="1"/>
      <c r="G358" s="1"/>
      <c r="H358" s="17"/>
      <c r="I358" s="17"/>
      <c r="J358" s="17"/>
      <c r="K358" s="17"/>
      <c r="L358" s="17"/>
      <c r="M358" s="17"/>
      <c r="N358" s="17"/>
      <c r="O358" s="17"/>
      <c r="P358" s="17"/>
      <c r="Q358" s="38"/>
    </row>
    <row r="359" spans="1:17" ht="12" x14ac:dyDescent="0.2">
      <c r="A359" s="18"/>
      <c r="C359" s="1"/>
      <c r="D359" s="1"/>
      <c r="E359" s="1"/>
      <c r="F359" s="1"/>
      <c r="G359" s="1"/>
      <c r="H359" s="17"/>
      <c r="I359" s="17"/>
      <c r="J359" s="17"/>
      <c r="K359" s="17"/>
      <c r="L359" s="17"/>
      <c r="M359" s="17"/>
      <c r="N359" s="17"/>
      <c r="O359" s="17"/>
      <c r="P359" s="17"/>
      <c r="Q359" s="38"/>
    </row>
    <row r="360" spans="1:17" ht="12" x14ac:dyDescent="0.2">
      <c r="A360" s="18"/>
      <c r="C360" s="1"/>
      <c r="D360" s="1"/>
      <c r="E360" s="1"/>
      <c r="F360" s="1"/>
      <c r="G360" s="1"/>
      <c r="H360" s="17"/>
      <c r="I360" s="17"/>
      <c r="J360" s="17"/>
      <c r="K360" s="17"/>
      <c r="L360" s="17"/>
      <c r="M360" s="17"/>
      <c r="N360" s="17"/>
      <c r="O360" s="17"/>
      <c r="P360" s="17"/>
      <c r="Q360" s="38"/>
    </row>
    <row r="361" spans="1:17" ht="12" x14ac:dyDescent="0.2">
      <c r="A361" s="18"/>
      <c r="C361" s="1"/>
      <c r="D361" s="1"/>
      <c r="E361" s="1"/>
      <c r="F361" s="1"/>
      <c r="G361" s="1"/>
      <c r="H361" s="17"/>
      <c r="I361" s="17"/>
      <c r="J361" s="17"/>
      <c r="K361" s="17"/>
      <c r="L361" s="17"/>
      <c r="M361" s="17"/>
      <c r="N361" s="17"/>
      <c r="O361" s="17"/>
      <c r="P361" s="17"/>
      <c r="Q361" s="38"/>
    </row>
    <row r="362" spans="1:17" ht="12.4" customHeight="1" x14ac:dyDescent="0.2">
      <c r="A362" s="18"/>
      <c r="C362" s="1"/>
      <c r="D362" s="1"/>
      <c r="E362" s="1"/>
      <c r="F362" s="1"/>
      <c r="G362" s="1"/>
      <c r="H362" s="17"/>
      <c r="I362" s="17"/>
      <c r="J362" s="17"/>
      <c r="K362" s="17"/>
      <c r="L362" s="17"/>
      <c r="M362" s="17"/>
      <c r="N362" s="17"/>
      <c r="O362" s="17"/>
      <c r="P362" s="17"/>
      <c r="Q362" s="38"/>
    </row>
    <row r="363" spans="1:17" ht="12" x14ac:dyDescent="0.2">
      <c r="A363" s="18"/>
      <c r="C363" s="1"/>
      <c r="D363" s="1"/>
      <c r="E363" s="1"/>
      <c r="F363" s="1"/>
      <c r="G363" s="1"/>
      <c r="H363" s="17"/>
      <c r="I363" s="17"/>
      <c r="J363" s="17"/>
      <c r="K363" s="17"/>
      <c r="L363" s="17"/>
      <c r="M363" s="17"/>
      <c r="N363" s="17"/>
      <c r="O363" s="17"/>
      <c r="P363" s="17"/>
      <c r="Q363" s="38"/>
    </row>
    <row r="364" spans="1:17" ht="12" x14ac:dyDescent="0.2">
      <c r="A364" s="18"/>
      <c r="C364" s="1"/>
      <c r="D364" s="1"/>
      <c r="E364" s="1"/>
      <c r="F364" s="1"/>
      <c r="G364" s="1"/>
      <c r="H364" s="17"/>
      <c r="I364" s="17"/>
      <c r="J364" s="17"/>
      <c r="K364" s="17"/>
      <c r="L364" s="17"/>
      <c r="M364" s="17"/>
      <c r="N364" s="17"/>
      <c r="O364" s="17"/>
      <c r="P364" s="17"/>
      <c r="Q364" s="38"/>
    </row>
    <row r="365" spans="1:17" ht="12" x14ac:dyDescent="0.2">
      <c r="A365" s="18"/>
      <c r="C365" s="1"/>
      <c r="D365" s="1"/>
      <c r="E365" s="1"/>
      <c r="F365" s="1"/>
      <c r="G365" s="1"/>
      <c r="H365" s="17"/>
      <c r="I365" s="17"/>
      <c r="J365" s="17"/>
      <c r="K365" s="17"/>
      <c r="L365" s="17"/>
      <c r="M365" s="17"/>
      <c r="N365" s="17"/>
      <c r="O365" s="17"/>
      <c r="P365" s="17"/>
      <c r="Q365" s="38"/>
    </row>
    <row r="366" spans="1:17" ht="12" x14ac:dyDescent="0.2">
      <c r="A366" s="18"/>
      <c r="C366" s="1"/>
      <c r="D366" s="1"/>
      <c r="E366" s="1"/>
      <c r="F366" s="1"/>
      <c r="G366" s="1"/>
      <c r="H366" s="17"/>
      <c r="I366" s="17"/>
      <c r="J366" s="17"/>
      <c r="K366" s="17"/>
      <c r="L366" s="17"/>
      <c r="M366" s="17"/>
      <c r="N366" s="17"/>
      <c r="O366" s="17"/>
      <c r="P366" s="17"/>
      <c r="Q366" s="38"/>
    </row>
    <row r="367" spans="1:17" ht="12.4" customHeight="1" x14ac:dyDescent="0.2">
      <c r="A367" s="18"/>
      <c r="C367" s="1"/>
      <c r="D367" s="1"/>
      <c r="E367" s="1"/>
      <c r="F367" s="1"/>
      <c r="G367" s="1"/>
      <c r="H367" s="17"/>
      <c r="I367" s="17"/>
      <c r="J367" s="17"/>
      <c r="K367" s="17"/>
      <c r="L367" s="17"/>
      <c r="M367" s="17"/>
      <c r="N367" s="17"/>
      <c r="O367" s="17"/>
      <c r="P367" s="17"/>
      <c r="Q367" s="38"/>
    </row>
    <row r="368" spans="1:17" ht="12" x14ac:dyDescent="0.2">
      <c r="A368" s="18"/>
      <c r="C368" s="1"/>
      <c r="D368" s="1"/>
      <c r="E368" s="1"/>
      <c r="F368" s="1"/>
      <c r="G368" s="1"/>
      <c r="H368" s="17"/>
      <c r="I368" s="17"/>
      <c r="J368" s="17"/>
      <c r="K368" s="17"/>
      <c r="L368" s="17"/>
      <c r="M368" s="17"/>
      <c r="N368" s="17"/>
      <c r="O368" s="17"/>
      <c r="P368" s="17"/>
      <c r="Q368" s="38"/>
    </row>
    <row r="369" spans="1:17" ht="12" x14ac:dyDescent="0.2">
      <c r="A369" s="18"/>
      <c r="C369" s="1"/>
      <c r="D369" s="1"/>
      <c r="E369" s="1"/>
      <c r="F369" s="1"/>
      <c r="G369" s="1"/>
      <c r="H369" s="17"/>
      <c r="I369" s="17"/>
      <c r="J369" s="17"/>
      <c r="K369" s="17"/>
      <c r="L369" s="17"/>
      <c r="M369" s="17"/>
      <c r="N369" s="17"/>
      <c r="O369" s="17"/>
      <c r="P369" s="17"/>
      <c r="Q369" s="38"/>
    </row>
    <row r="370" spans="1:17" ht="12" x14ac:dyDescent="0.2">
      <c r="A370" s="18"/>
      <c r="C370" s="1"/>
      <c r="D370" s="1"/>
      <c r="E370" s="1"/>
      <c r="F370" s="1"/>
      <c r="G370" s="1"/>
      <c r="H370" s="17"/>
      <c r="I370" s="17"/>
      <c r="J370" s="17"/>
      <c r="K370" s="17"/>
      <c r="L370" s="17"/>
      <c r="M370" s="17"/>
      <c r="N370" s="17"/>
      <c r="O370" s="17"/>
      <c r="P370" s="17"/>
      <c r="Q370" s="38"/>
    </row>
    <row r="371" spans="1:17" ht="12" x14ac:dyDescent="0.2">
      <c r="A371" s="18"/>
      <c r="C371" s="1"/>
      <c r="D371" s="1"/>
      <c r="E371" s="1"/>
      <c r="F371" s="1"/>
      <c r="G371" s="1"/>
      <c r="H371" s="17"/>
      <c r="I371" s="17"/>
      <c r="J371" s="17"/>
      <c r="K371" s="17"/>
      <c r="L371" s="17"/>
      <c r="M371" s="17"/>
      <c r="N371" s="17"/>
      <c r="O371" s="17"/>
      <c r="P371" s="17"/>
      <c r="Q371" s="38"/>
    </row>
    <row r="372" spans="1:17" ht="12" x14ac:dyDescent="0.2">
      <c r="A372" s="18"/>
      <c r="C372" s="1"/>
      <c r="D372" s="1"/>
      <c r="E372" s="1"/>
      <c r="F372" s="1"/>
      <c r="G372" s="1"/>
      <c r="H372" s="17"/>
      <c r="I372" s="17"/>
      <c r="J372" s="17"/>
      <c r="K372" s="17"/>
      <c r="L372" s="17"/>
      <c r="M372" s="17"/>
      <c r="N372" s="17"/>
      <c r="O372" s="17"/>
      <c r="P372" s="17"/>
      <c r="Q372" s="38"/>
    </row>
    <row r="373" spans="1:17" ht="12" x14ac:dyDescent="0.2">
      <c r="A373" s="18"/>
      <c r="C373" s="1"/>
      <c r="D373" s="1"/>
      <c r="E373" s="1"/>
      <c r="F373" s="1"/>
      <c r="G373" s="1"/>
      <c r="H373" s="17"/>
      <c r="I373" s="17"/>
      <c r="J373" s="17"/>
      <c r="K373" s="17"/>
      <c r="L373" s="17"/>
      <c r="M373" s="17"/>
      <c r="N373" s="17"/>
      <c r="O373" s="17"/>
      <c r="P373" s="17"/>
      <c r="Q373" s="38"/>
    </row>
    <row r="374" spans="1:17" ht="12" x14ac:dyDescent="0.2">
      <c r="A374" s="18"/>
      <c r="C374" s="1"/>
      <c r="D374" s="1"/>
      <c r="E374" s="1"/>
      <c r="F374" s="1"/>
      <c r="G374" s="1"/>
      <c r="H374" s="17"/>
      <c r="I374" s="17"/>
      <c r="J374" s="17"/>
      <c r="K374" s="17"/>
      <c r="L374" s="17"/>
      <c r="M374" s="17"/>
      <c r="N374" s="17"/>
      <c r="O374" s="17"/>
      <c r="P374" s="17"/>
      <c r="Q374" s="38"/>
    </row>
    <row r="375" spans="1:17" ht="12" x14ac:dyDescent="0.2">
      <c r="A375" s="18"/>
      <c r="C375" s="1"/>
      <c r="D375" s="1"/>
      <c r="E375" s="1"/>
      <c r="F375" s="1"/>
      <c r="G375" s="1"/>
      <c r="H375" s="17"/>
      <c r="I375" s="17"/>
      <c r="J375" s="17"/>
      <c r="K375" s="17"/>
      <c r="L375" s="17"/>
      <c r="M375" s="17"/>
      <c r="N375" s="17"/>
      <c r="O375" s="17"/>
      <c r="P375" s="17"/>
      <c r="Q375" s="38"/>
    </row>
    <row r="376" spans="1:17" ht="12" x14ac:dyDescent="0.2">
      <c r="A376" s="18"/>
      <c r="C376" s="1"/>
      <c r="D376" s="1"/>
      <c r="E376" s="1"/>
      <c r="F376" s="1"/>
      <c r="G376" s="1"/>
      <c r="H376" s="17"/>
      <c r="I376" s="17"/>
      <c r="J376" s="17"/>
      <c r="K376" s="17"/>
      <c r="L376" s="17"/>
      <c r="M376" s="17"/>
      <c r="N376" s="17"/>
      <c r="O376" s="17"/>
      <c r="P376" s="17"/>
      <c r="Q376" s="38"/>
    </row>
    <row r="377" spans="1:17" ht="12" x14ac:dyDescent="0.2">
      <c r="A377" s="18"/>
      <c r="C377" s="1"/>
      <c r="D377" s="1"/>
      <c r="E377" s="1"/>
      <c r="F377" s="1"/>
      <c r="G377" s="1"/>
      <c r="H377" s="17"/>
      <c r="I377" s="17"/>
      <c r="J377" s="17"/>
      <c r="K377" s="17"/>
      <c r="L377" s="17"/>
      <c r="M377" s="17"/>
      <c r="N377" s="17"/>
      <c r="O377" s="17"/>
      <c r="P377" s="17"/>
      <c r="Q377" s="38"/>
    </row>
    <row r="378" spans="1:17" ht="12" x14ac:dyDescent="0.2">
      <c r="A378" s="18"/>
      <c r="C378" s="1"/>
      <c r="D378" s="1"/>
      <c r="E378" s="1"/>
      <c r="F378" s="1"/>
      <c r="G378" s="1"/>
      <c r="H378" s="17"/>
      <c r="I378" s="17"/>
      <c r="J378" s="17"/>
      <c r="K378" s="17"/>
      <c r="L378" s="17"/>
      <c r="M378" s="17"/>
      <c r="N378" s="17"/>
      <c r="O378" s="17"/>
      <c r="P378" s="17"/>
      <c r="Q378" s="38"/>
    </row>
    <row r="379" spans="1:17" ht="12" x14ac:dyDescent="0.2">
      <c r="A379" s="18"/>
      <c r="C379" s="1"/>
      <c r="D379" s="1"/>
      <c r="E379" s="1"/>
      <c r="F379" s="1"/>
      <c r="G379" s="1"/>
      <c r="H379" s="17"/>
      <c r="I379" s="17"/>
      <c r="J379" s="17"/>
      <c r="K379" s="17"/>
      <c r="L379" s="17"/>
      <c r="M379" s="17"/>
      <c r="N379" s="17"/>
      <c r="O379" s="17"/>
      <c r="P379" s="17"/>
      <c r="Q379" s="38"/>
    </row>
    <row r="380" spans="1:17" ht="12" x14ac:dyDescent="0.2">
      <c r="A380" s="18"/>
      <c r="C380" s="1"/>
      <c r="D380" s="1"/>
      <c r="E380" s="1"/>
      <c r="F380" s="1"/>
      <c r="G380" s="1"/>
      <c r="H380" s="17"/>
      <c r="I380" s="17"/>
      <c r="J380" s="17"/>
      <c r="K380" s="17"/>
      <c r="L380" s="17"/>
      <c r="M380" s="17"/>
      <c r="N380" s="17"/>
      <c r="O380" s="17"/>
      <c r="P380" s="17"/>
      <c r="Q380" s="38"/>
    </row>
    <row r="381" spans="1:17" ht="12" x14ac:dyDescent="0.2">
      <c r="A381" s="18"/>
      <c r="C381" s="1"/>
      <c r="D381" s="1"/>
      <c r="E381" s="1"/>
      <c r="F381" s="1"/>
      <c r="G381" s="1"/>
      <c r="H381" s="17"/>
      <c r="I381" s="17"/>
      <c r="J381" s="17"/>
      <c r="K381" s="17"/>
      <c r="L381" s="17"/>
      <c r="M381" s="17"/>
      <c r="N381" s="17"/>
      <c r="O381" s="17"/>
      <c r="P381" s="17"/>
      <c r="Q381" s="38"/>
    </row>
    <row r="382" spans="1:17" ht="12" x14ac:dyDescent="0.2">
      <c r="A382" s="18"/>
      <c r="C382" s="1"/>
      <c r="D382" s="1"/>
      <c r="E382" s="1"/>
      <c r="F382" s="1"/>
      <c r="G382" s="1"/>
      <c r="H382" s="17"/>
      <c r="I382" s="17"/>
      <c r="J382" s="17"/>
      <c r="K382" s="17"/>
      <c r="L382" s="17"/>
      <c r="M382" s="17"/>
      <c r="N382" s="17"/>
      <c r="O382" s="17"/>
      <c r="P382" s="17"/>
      <c r="Q382" s="38"/>
    </row>
    <row r="383" spans="1:17" ht="12" x14ac:dyDescent="0.2">
      <c r="A383" s="18"/>
      <c r="C383" s="1"/>
      <c r="D383" s="1"/>
      <c r="E383" s="1"/>
      <c r="F383" s="1"/>
      <c r="G383" s="1"/>
      <c r="H383" s="17"/>
      <c r="I383" s="17"/>
      <c r="J383" s="17"/>
      <c r="K383" s="17"/>
      <c r="L383" s="17"/>
      <c r="M383" s="17"/>
      <c r="N383" s="17"/>
      <c r="O383" s="17"/>
      <c r="P383" s="17"/>
      <c r="Q383" s="38"/>
    </row>
    <row r="384" spans="1:17" ht="12" x14ac:dyDescent="0.2">
      <c r="A384" s="18"/>
      <c r="C384" s="1"/>
      <c r="D384" s="1"/>
      <c r="E384" s="1"/>
      <c r="F384" s="1"/>
      <c r="G384" s="1"/>
      <c r="H384" s="17"/>
      <c r="I384" s="17"/>
      <c r="J384" s="17"/>
      <c r="K384" s="17"/>
      <c r="L384" s="17"/>
      <c r="M384" s="17"/>
      <c r="N384" s="17"/>
      <c r="O384" s="17"/>
      <c r="P384" s="17"/>
      <c r="Q384" s="38"/>
    </row>
    <row r="385" spans="1:17" ht="12" x14ac:dyDescent="0.2">
      <c r="A385" s="18"/>
      <c r="C385" s="1"/>
      <c r="D385" s="1"/>
      <c r="E385" s="1"/>
      <c r="F385" s="1"/>
      <c r="G385" s="1"/>
      <c r="H385" s="17"/>
      <c r="I385" s="17"/>
      <c r="J385" s="17"/>
      <c r="K385" s="17"/>
      <c r="L385" s="17"/>
      <c r="M385" s="17"/>
      <c r="N385" s="17"/>
      <c r="O385" s="17"/>
      <c r="P385" s="17"/>
      <c r="Q385" s="38"/>
    </row>
    <row r="386" spans="1:17" ht="12" x14ac:dyDescent="0.2">
      <c r="A386" s="18"/>
      <c r="C386" s="1"/>
      <c r="D386" s="1"/>
      <c r="E386" s="1"/>
      <c r="F386" s="1"/>
      <c r="G386" s="1"/>
      <c r="H386" s="17"/>
      <c r="I386" s="17"/>
      <c r="J386" s="17"/>
      <c r="K386" s="17"/>
      <c r="L386" s="17"/>
      <c r="M386" s="17"/>
      <c r="N386" s="17"/>
      <c r="O386" s="17"/>
      <c r="P386" s="17"/>
      <c r="Q386" s="38"/>
    </row>
    <row r="387" spans="1:17" ht="12.4" customHeight="1" x14ac:dyDescent="0.2">
      <c r="A387" s="18"/>
      <c r="C387" s="1"/>
      <c r="D387" s="1"/>
      <c r="E387" s="1"/>
      <c r="F387" s="1"/>
      <c r="G387" s="1"/>
      <c r="H387" s="17"/>
      <c r="I387" s="17"/>
      <c r="J387" s="17"/>
      <c r="K387" s="17"/>
      <c r="L387" s="17"/>
      <c r="M387" s="17"/>
      <c r="N387" s="17"/>
      <c r="O387" s="17"/>
      <c r="P387" s="17"/>
      <c r="Q387" s="38"/>
    </row>
    <row r="388" spans="1:17" ht="12" x14ac:dyDescent="0.2">
      <c r="A388" s="18"/>
      <c r="C388" s="1"/>
      <c r="D388" s="1"/>
      <c r="E388" s="1"/>
      <c r="F388" s="1"/>
      <c r="G388" s="1"/>
      <c r="H388" s="17"/>
      <c r="I388" s="17"/>
      <c r="J388" s="17"/>
      <c r="K388" s="17"/>
      <c r="L388" s="17"/>
      <c r="M388" s="17"/>
      <c r="N388" s="17"/>
      <c r="O388" s="17"/>
      <c r="P388" s="17"/>
      <c r="Q388" s="38"/>
    </row>
    <row r="389" spans="1:17" ht="12" x14ac:dyDescent="0.2">
      <c r="A389" s="18"/>
      <c r="C389" s="1"/>
      <c r="D389" s="1"/>
      <c r="E389" s="1"/>
      <c r="F389" s="1"/>
      <c r="G389" s="1"/>
      <c r="H389" s="17"/>
      <c r="I389" s="17"/>
      <c r="J389" s="17"/>
      <c r="K389" s="17"/>
      <c r="L389" s="17"/>
      <c r="M389" s="17"/>
      <c r="N389" s="17"/>
      <c r="O389" s="17"/>
      <c r="P389" s="17"/>
      <c r="Q389" s="38"/>
    </row>
    <row r="390" spans="1:17" ht="12" x14ac:dyDescent="0.2">
      <c r="A390" s="18"/>
      <c r="C390" s="1"/>
      <c r="D390" s="1"/>
      <c r="E390" s="1"/>
      <c r="F390" s="1"/>
      <c r="G390" s="1"/>
      <c r="H390" s="17"/>
      <c r="I390" s="17"/>
      <c r="J390" s="17"/>
      <c r="K390" s="17"/>
      <c r="L390" s="17"/>
      <c r="M390" s="17"/>
      <c r="N390" s="17"/>
      <c r="O390" s="17"/>
      <c r="P390" s="17"/>
      <c r="Q390" s="38"/>
    </row>
    <row r="391" spans="1:17" ht="12" x14ac:dyDescent="0.2">
      <c r="A391" s="18"/>
      <c r="C391" s="1"/>
      <c r="D391" s="1"/>
      <c r="E391" s="1"/>
      <c r="F391" s="1"/>
      <c r="G391" s="1"/>
      <c r="H391" s="17"/>
      <c r="I391" s="17"/>
      <c r="J391" s="17"/>
      <c r="K391" s="17"/>
      <c r="L391" s="17"/>
      <c r="M391" s="17"/>
      <c r="N391" s="17"/>
      <c r="O391" s="17"/>
      <c r="P391" s="17"/>
      <c r="Q391" s="38"/>
    </row>
    <row r="392" spans="1:17" ht="12.4" customHeight="1" x14ac:dyDescent="0.2">
      <c r="A392" s="18"/>
      <c r="C392" s="1"/>
      <c r="D392" s="1"/>
      <c r="E392" s="1"/>
      <c r="F392" s="1"/>
      <c r="G392" s="1"/>
      <c r="H392" s="17"/>
      <c r="I392" s="17"/>
      <c r="J392" s="17"/>
      <c r="K392" s="17"/>
      <c r="L392" s="17"/>
      <c r="M392" s="17"/>
      <c r="N392" s="17"/>
      <c r="O392" s="17"/>
      <c r="P392" s="17"/>
      <c r="Q392" s="38"/>
    </row>
    <row r="393" spans="1:17" ht="12" x14ac:dyDescent="0.2">
      <c r="A393" s="18"/>
      <c r="C393" s="1"/>
      <c r="D393" s="1"/>
      <c r="E393" s="1"/>
      <c r="F393" s="1"/>
      <c r="G393" s="1"/>
      <c r="H393" s="17"/>
      <c r="I393" s="17"/>
      <c r="J393" s="17"/>
      <c r="K393" s="17"/>
      <c r="L393" s="17"/>
      <c r="M393" s="17"/>
      <c r="N393" s="17"/>
      <c r="O393" s="17"/>
      <c r="P393" s="17"/>
      <c r="Q393" s="38"/>
    </row>
    <row r="394" spans="1:17" ht="12" x14ac:dyDescent="0.2">
      <c r="A394" s="18"/>
      <c r="C394" s="1"/>
      <c r="D394" s="1"/>
      <c r="E394" s="1"/>
      <c r="F394" s="1"/>
      <c r="G394" s="1"/>
      <c r="H394" s="17"/>
      <c r="I394" s="17"/>
      <c r="J394" s="17"/>
      <c r="K394" s="17"/>
      <c r="L394" s="17"/>
      <c r="M394" s="17"/>
      <c r="N394" s="17"/>
      <c r="O394" s="17"/>
      <c r="P394" s="17"/>
      <c r="Q394" s="38"/>
    </row>
    <row r="395" spans="1:17" ht="12" x14ac:dyDescent="0.2">
      <c r="A395" s="18"/>
      <c r="C395" s="1"/>
      <c r="D395" s="1"/>
      <c r="E395" s="1"/>
      <c r="F395" s="1"/>
      <c r="G395" s="1"/>
      <c r="H395" s="17"/>
      <c r="I395" s="17"/>
      <c r="J395" s="17"/>
      <c r="K395" s="17"/>
      <c r="L395" s="17"/>
      <c r="M395" s="17"/>
      <c r="N395" s="17"/>
      <c r="O395" s="17"/>
      <c r="P395" s="17"/>
      <c r="Q395" s="38"/>
    </row>
    <row r="396" spans="1:17" ht="12" x14ac:dyDescent="0.2">
      <c r="A396" s="18"/>
      <c r="C396" s="1"/>
      <c r="D396" s="1"/>
      <c r="E396" s="1"/>
      <c r="F396" s="1"/>
      <c r="G396" s="1"/>
      <c r="H396" s="17"/>
      <c r="I396" s="17"/>
      <c r="J396" s="17"/>
      <c r="K396" s="17"/>
      <c r="L396" s="17"/>
      <c r="M396" s="17"/>
      <c r="N396" s="17"/>
      <c r="O396" s="17"/>
      <c r="P396" s="17"/>
      <c r="Q396" s="38"/>
    </row>
    <row r="397" spans="1:17" ht="12" x14ac:dyDescent="0.2">
      <c r="A397" s="18"/>
      <c r="C397" s="1"/>
      <c r="D397" s="1"/>
      <c r="E397" s="1"/>
      <c r="F397" s="1"/>
      <c r="G397" s="1"/>
      <c r="H397" s="17"/>
      <c r="I397" s="17"/>
      <c r="J397" s="17"/>
      <c r="K397" s="17"/>
      <c r="L397" s="17"/>
      <c r="M397" s="17"/>
      <c r="N397" s="17"/>
      <c r="O397" s="17"/>
      <c r="P397" s="17"/>
      <c r="Q397" s="38"/>
    </row>
    <row r="398" spans="1:17" ht="12" x14ac:dyDescent="0.2">
      <c r="A398" s="18"/>
      <c r="C398" s="1"/>
      <c r="D398" s="1"/>
      <c r="E398" s="1"/>
      <c r="F398" s="1"/>
      <c r="G398" s="1"/>
      <c r="H398" s="17"/>
      <c r="I398" s="17"/>
      <c r="J398" s="17"/>
      <c r="K398" s="17"/>
      <c r="L398" s="17"/>
      <c r="M398" s="17"/>
      <c r="N398" s="17"/>
      <c r="O398" s="17"/>
      <c r="P398" s="17"/>
      <c r="Q398" s="38"/>
    </row>
    <row r="399" spans="1:17" ht="12" x14ac:dyDescent="0.2">
      <c r="A399" s="18"/>
      <c r="C399" s="1"/>
      <c r="D399" s="1"/>
      <c r="E399" s="1"/>
      <c r="F399" s="1"/>
      <c r="G399" s="1"/>
      <c r="H399" s="17"/>
      <c r="I399" s="17"/>
      <c r="J399" s="17"/>
      <c r="K399" s="17"/>
      <c r="L399" s="17"/>
      <c r="M399" s="17"/>
      <c r="N399" s="17"/>
      <c r="O399" s="17"/>
      <c r="P399" s="17"/>
      <c r="Q399" s="38"/>
    </row>
    <row r="400" spans="1:17" ht="12" x14ac:dyDescent="0.2">
      <c r="A400" s="18"/>
      <c r="C400" s="1"/>
      <c r="D400" s="1"/>
      <c r="E400" s="1"/>
      <c r="F400" s="1"/>
      <c r="G400" s="1"/>
      <c r="H400" s="17"/>
      <c r="I400" s="17"/>
      <c r="J400" s="17"/>
      <c r="K400" s="17"/>
      <c r="L400" s="17"/>
      <c r="M400" s="17"/>
      <c r="N400" s="17"/>
      <c r="O400" s="17"/>
      <c r="P400" s="17"/>
      <c r="Q400" s="38"/>
    </row>
    <row r="401" spans="1:17" ht="12" x14ac:dyDescent="0.2">
      <c r="A401" s="18"/>
      <c r="C401" s="1"/>
      <c r="D401" s="1"/>
      <c r="E401" s="1"/>
      <c r="F401" s="1"/>
      <c r="G401" s="1"/>
      <c r="H401" s="17"/>
      <c r="I401" s="17"/>
      <c r="J401" s="17"/>
      <c r="K401" s="17"/>
      <c r="L401" s="17"/>
      <c r="M401" s="17"/>
      <c r="N401" s="17"/>
      <c r="O401" s="17"/>
      <c r="P401" s="17"/>
      <c r="Q401" s="38"/>
    </row>
    <row r="402" spans="1:17" ht="12" x14ac:dyDescent="0.2">
      <c r="A402" s="18"/>
      <c r="C402" s="1"/>
      <c r="D402" s="1"/>
      <c r="E402" s="1"/>
      <c r="F402" s="1"/>
      <c r="G402" s="1"/>
      <c r="H402" s="17"/>
      <c r="I402" s="17"/>
      <c r="J402" s="17"/>
      <c r="K402" s="17"/>
      <c r="L402" s="17"/>
      <c r="M402" s="17"/>
      <c r="N402" s="17"/>
      <c r="O402" s="17"/>
      <c r="P402" s="17"/>
      <c r="Q402" s="38"/>
    </row>
    <row r="403" spans="1:17" ht="12" x14ac:dyDescent="0.2">
      <c r="A403" s="18"/>
      <c r="C403" s="1"/>
      <c r="D403" s="1"/>
      <c r="E403" s="1"/>
      <c r="F403" s="1"/>
      <c r="G403" s="1"/>
      <c r="H403" s="17"/>
      <c r="I403" s="17"/>
      <c r="J403" s="17"/>
      <c r="K403" s="17"/>
      <c r="L403" s="17"/>
      <c r="M403" s="17"/>
      <c r="N403" s="17"/>
      <c r="O403" s="17"/>
      <c r="P403" s="17"/>
      <c r="Q403" s="38"/>
    </row>
    <row r="404" spans="1:17" ht="12" x14ac:dyDescent="0.2">
      <c r="A404" s="18"/>
      <c r="C404" s="1"/>
      <c r="D404" s="1"/>
      <c r="E404" s="1"/>
      <c r="F404" s="1"/>
      <c r="G404" s="1"/>
      <c r="H404" s="17"/>
      <c r="I404" s="17"/>
      <c r="J404" s="17"/>
      <c r="K404" s="17"/>
      <c r="L404" s="17"/>
      <c r="M404" s="17"/>
      <c r="N404" s="17"/>
      <c r="O404" s="17"/>
      <c r="P404" s="17"/>
      <c r="Q404" s="38"/>
    </row>
    <row r="405" spans="1:17" ht="12" x14ac:dyDescent="0.2">
      <c r="A405" s="18"/>
      <c r="C405" s="1"/>
      <c r="D405" s="1"/>
      <c r="E405" s="1"/>
      <c r="F405" s="1"/>
      <c r="G405" s="1"/>
      <c r="H405" s="17"/>
      <c r="I405" s="17"/>
      <c r="J405" s="17"/>
      <c r="K405" s="17"/>
      <c r="L405" s="17"/>
      <c r="M405" s="17"/>
      <c r="N405" s="17"/>
      <c r="O405" s="17"/>
      <c r="P405" s="17"/>
      <c r="Q405" s="38"/>
    </row>
    <row r="406" spans="1:17" ht="12" x14ac:dyDescent="0.2">
      <c r="A406" s="18"/>
      <c r="C406" s="1"/>
      <c r="D406" s="1"/>
      <c r="E406" s="1"/>
      <c r="F406" s="1"/>
      <c r="G406" s="1"/>
      <c r="H406" s="17"/>
      <c r="I406" s="17"/>
      <c r="J406" s="17"/>
      <c r="K406" s="17"/>
      <c r="L406" s="17"/>
      <c r="M406" s="17"/>
      <c r="N406" s="17"/>
      <c r="O406" s="17"/>
      <c r="P406" s="17"/>
      <c r="Q406" s="38"/>
    </row>
    <row r="407" spans="1:17" ht="12" x14ac:dyDescent="0.2">
      <c r="A407" s="18"/>
      <c r="C407" s="1"/>
      <c r="D407" s="1"/>
      <c r="E407" s="1"/>
      <c r="F407" s="1"/>
      <c r="G407" s="1"/>
      <c r="H407" s="17"/>
      <c r="I407" s="17"/>
      <c r="J407" s="17"/>
      <c r="K407" s="17"/>
      <c r="L407" s="17"/>
      <c r="M407" s="17"/>
      <c r="N407" s="17"/>
      <c r="O407" s="17"/>
      <c r="P407" s="17"/>
      <c r="Q407" s="38"/>
    </row>
    <row r="408" spans="1:17" ht="12" x14ac:dyDescent="0.2">
      <c r="A408" s="18"/>
      <c r="C408" s="1"/>
      <c r="D408" s="1"/>
      <c r="E408" s="1"/>
      <c r="F408" s="1"/>
      <c r="G408" s="1"/>
      <c r="H408" s="17"/>
      <c r="I408" s="17"/>
      <c r="J408" s="17"/>
      <c r="K408" s="17"/>
      <c r="L408" s="17"/>
      <c r="M408" s="17"/>
      <c r="N408" s="17"/>
      <c r="O408" s="17"/>
      <c r="P408" s="17"/>
      <c r="Q408" s="38"/>
    </row>
    <row r="409" spans="1:17" ht="12" x14ac:dyDescent="0.2">
      <c r="A409" s="18"/>
      <c r="C409" s="1"/>
      <c r="D409" s="1"/>
      <c r="E409" s="1"/>
      <c r="F409" s="1"/>
      <c r="G409" s="1"/>
      <c r="H409" s="17"/>
      <c r="I409" s="17"/>
      <c r="J409" s="17"/>
      <c r="K409" s="17"/>
      <c r="L409" s="17"/>
      <c r="M409" s="17"/>
      <c r="N409" s="17"/>
      <c r="O409" s="17"/>
      <c r="P409" s="17"/>
      <c r="Q409" s="38"/>
    </row>
    <row r="410" spans="1:17" ht="12" x14ac:dyDescent="0.2">
      <c r="A410" s="18"/>
      <c r="C410" s="1"/>
      <c r="D410" s="1"/>
      <c r="E410" s="1"/>
      <c r="F410" s="1"/>
      <c r="G410" s="1"/>
      <c r="H410" s="17"/>
      <c r="I410" s="17"/>
      <c r="J410" s="17"/>
      <c r="K410" s="17"/>
      <c r="L410" s="17"/>
      <c r="M410" s="17"/>
      <c r="N410" s="17"/>
      <c r="O410" s="17"/>
      <c r="P410" s="17"/>
      <c r="Q410" s="38"/>
    </row>
    <row r="411" spans="1:17" ht="12" x14ac:dyDescent="0.2">
      <c r="A411" s="18"/>
      <c r="C411" s="1"/>
      <c r="D411" s="1"/>
      <c r="E411" s="1"/>
      <c r="F411" s="1"/>
      <c r="G411" s="1"/>
      <c r="H411" s="17"/>
      <c r="I411" s="17"/>
      <c r="J411" s="17"/>
      <c r="K411" s="17"/>
      <c r="L411" s="17"/>
      <c r="M411" s="17"/>
      <c r="N411" s="17"/>
      <c r="O411" s="17"/>
      <c r="P411" s="17"/>
      <c r="Q411" s="38"/>
    </row>
    <row r="412" spans="1:17" ht="12.4" customHeight="1" x14ac:dyDescent="0.2">
      <c r="A412" s="18"/>
      <c r="C412" s="1"/>
      <c r="D412" s="1"/>
      <c r="E412" s="1"/>
      <c r="F412" s="1"/>
      <c r="G412" s="1"/>
      <c r="H412" s="17"/>
      <c r="I412" s="17"/>
      <c r="J412" s="17"/>
      <c r="K412" s="17"/>
      <c r="L412" s="17"/>
      <c r="M412" s="17"/>
      <c r="N412" s="17"/>
      <c r="O412" s="17"/>
      <c r="P412" s="17"/>
      <c r="Q412" s="38"/>
    </row>
    <row r="413" spans="1:17" ht="12" x14ac:dyDescent="0.2">
      <c r="A413" s="18"/>
      <c r="C413" s="1"/>
      <c r="D413" s="1"/>
      <c r="E413" s="1"/>
      <c r="F413" s="1"/>
      <c r="G413" s="1"/>
      <c r="H413" s="17"/>
      <c r="I413" s="17"/>
      <c r="J413" s="17"/>
      <c r="K413" s="17"/>
      <c r="L413" s="17"/>
      <c r="M413" s="17"/>
      <c r="N413" s="17"/>
      <c r="O413" s="17"/>
      <c r="P413" s="17"/>
      <c r="Q413" s="38"/>
    </row>
    <row r="414" spans="1:17" ht="12" x14ac:dyDescent="0.2">
      <c r="A414" s="18"/>
      <c r="C414" s="1"/>
      <c r="D414" s="1"/>
      <c r="E414" s="1"/>
      <c r="F414" s="1"/>
      <c r="G414" s="1"/>
      <c r="H414" s="17"/>
      <c r="I414" s="17"/>
      <c r="J414" s="17"/>
      <c r="K414" s="17"/>
      <c r="L414" s="17"/>
      <c r="M414" s="17"/>
      <c r="N414" s="17"/>
      <c r="O414" s="17"/>
      <c r="P414" s="17"/>
      <c r="Q414" s="38"/>
    </row>
    <row r="415" spans="1:17" ht="12" x14ac:dyDescent="0.2">
      <c r="A415" s="18"/>
      <c r="C415" s="1"/>
      <c r="D415" s="1"/>
      <c r="E415" s="1"/>
      <c r="F415" s="1"/>
      <c r="G415" s="1"/>
      <c r="H415" s="17"/>
      <c r="I415" s="17"/>
      <c r="J415" s="17"/>
      <c r="K415" s="17"/>
      <c r="L415" s="17"/>
      <c r="M415" s="17"/>
      <c r="N415" s="17"/>
      <c r="O415" s="17"/>
      <c r="P415" s="17"/>
      <c r="Q415" s="38"/>
    </row>
    <row r="416" spans="1:17" ht="12" x14ac:dyDescent="0.2">
      <c r="A416" s="18"/>
      <c r="C416" s="1"/>
      <c r="D416" s="1"/>
      <c r="E416" s="1"/>
      <c r="F416" s="1"/>
      <c r="G416" s="1"/>
      <c r="H416" s="17"/>
      <c r="I416" s="17"/>
      <c r="J416" s="17"/>
      <c r="K416" s="17"/>
      <c r="L416" s="17"/>
      <c r="M416" s="17"/>
      <c r="N416" s="17"/>
      <c r="O416" s="17"/>
      <c r="P416" s="17"/>
      <c r="Q416" s="38"/>
    </row>
    <row r="417" spans="1:17" ht="12.4" customHeight="1" x14ac:dyDescent="0.2">
      <c r="A417" s="18"/>
      <c r="C417" s="1"/>
      <c r="D417" s="1"/>
      <c r="E417" s="1"/>
      <c r="F417" s="1"/>
      <c r="G417" s="1"/>
      <c r="H417" s="17"/>
      <c r="I417" s="17"/>
      <c r="J417" s="17"/>
      <c r="K417" s="17"/>
      <c r="L417" s="17"/>
      <c r="M417" s="17"/>
      <c r="N417" s="17"/>
      <c r="O417" s="17"/>
      <c r="P417" s="17"/>
      <c r="Q417" s="38"/>
    </row>
    <row r="418" spans="1:17" ht="12" x14ac:dyDescent="0.2">
      <c r="A418" s="18"/>
      <c r="C418" s="1"/>
      <c r="D418" s="1"/>
      <c r="E418" s="1"/>
      <c r="F418" s="1"/>
      <c r="G418" s="1"/>
      <c r="H418" s="17"/>
      <c r="I418" s="17"/>
      <c r="J418" s="17"/>
      <c r="K418" s="17"/>
      <c r="L418" s="17"/>
      <c r="M418" s="17"/>
      <c r="N418" s="17"/>
      <c r="O418" s="17"/>
      <c r="P418" s="17"/>
      <c r="Q418" s="38"/>
    </row>
    <row r="419" spans="1:17" ht="12" x14ac:dyDescent="0.2">
      <c r="A419" s="18"/>
      <c r="C419" s="1"/>
      <c r="D419" s="1"/>
      <c r="E419" s="1"/>
      <c r="F419" s="1"/>
      <c r="G419" s="1"/>
      <c r="H419" s="17"/>
      <c r="I419" s="17"/>
      <c r="J419" s="17"/>
      <c r="K419" s="17"/>
      <c r="L419" s="17"/>
      <c r="M419" s="17"/>
      <c r="N419" s="17"/>
      <c r="O419" s="17"/>
      <c r="P419" s="17"/>
      <c r="Q419" s="38"/>
    </row>
    <row r="420" spans="1:17" ht="12" x14ac:dyDescent="0.2">
      <c r="A420" s="18"/>
      <c r="C420" s="1"/>
      <c r="D420" s="1"/>
      <c r="E420" s="1"/>
      <c r="F420" s="1"/>
      <c r="G420" s="1"/>
      <c r="H420" s="17"/>
      <c r="I420" s="17"/>
      <c r="J420" s="17"/>
      <c r="K420" s="17"/>
      <c r="L420" s="17"/>
      <c r="M420" s="17"/>
      <c r="N420" s="17"/>
      <c r="O420" s="17"/>
      <c r="P420" s="17"/>
      <c r="Q420" s="38"/>
    </row>
    <row r="421" spans="1:17" ht="12" x14ac:dyDescent="0.2">
      <c r="A421" s="18"/>
      <c r="C421" s="1"/>
      <c r="D421" s="1"/>
      <c r="E421" s="1"/>
      <c r="F421" s="1"/>
      <c r="G421" s="1"/>
      <c r="H421" s="17"/>
      <c r="I421" s="17"/>
      <c r="J421" s="17"/>
      <c r="K421" s="17"/>
      <c r="L421" s="17"/>
      <c r="M421" s="17"/>
      <c r="N421" s="17"/>
      <c r="O421" s="17"/>
      <c r="P421" s="17"/>
      <c r="Q421" s="38"/>
    </row>
    <row r="422" spans="1:17" ht="12" x14ac:dyDescent="0.2">
      <c r="A422" s="18"/>
      <c r="C422" s="1"/>
      <c r="D422" s="1"/>
      <c r="E422" s="1"/>
      <c r="F422" s="1"/>
      <c r="G422" s="1"/>
      <c r="H422" s="17"/>
      <c r="I422" s="17"/>
      <c r="J422" s="17"/>
      <c r="K422" s="17"/>
      <c r="L422" s="17"/>
      <c r="M422" s="17"/>
      <c r="N422" s="17"/>
      <c r="O422" s="17"/>
      <c r="P422" s="17"/>
      <c r="Q422" s="38"/>
    </row>
    <row r="423" spans="1:17" ht="12" x14ac:dyDescent="0.2">
      <c r="A423" s="18"/>
      <c r="C423" s="1"/>
      <c r="D423" s="1"/>
      <c r="E423" s="1"/>
      <c r="F423" s="1"/>
      <c r="G423" s="1"/>
      <c r="H423" s="17"/>
      <c r="I423" s="17"/>
      <c r="J423" s="17"/>
      <c r="K423" s="17"/>
      <c r="L423" s="17"/>
      <c r="M423" s="17"/>
      <c r="N423" s="17"/>
      <c r="O423" s="17"/>
      <c r="P423" s="17"/>
      <c r="Q423" s="38"/>
    </row>
    <row r="424" spans="1:17" ht="12" x14ac:dyDescent="0.2">
      <c r="A424" s="18"/>
      <c r="C424" s="1"/>
      <c r="D424" s="1"/>
      <c r="E424" s="1"/>
      <c r="F424" s="1"/>
      <c r="G424" s="1"/>
      <c r="H424" s="17"/>
      <c r="I424" s="17"/>
      <c r="J424" s="17"/>
      <c r="K424" s="17"/>
      <c r="L424" s="17"/>
      <c r="M424" s="17"/>
      <c r="N424" s="17"/>
      <c r="O424" s="17"/>
      <c r="P424" s="17"/>
      <c r="Q424" s="38"/>
    </row>
    <row r="425" spans="1:17" ht="12" x14ac:dyDescent="0.2">
      <c r="A425" s="18"/>
      <c r="C425" s="1"/>
      <c r="D425" s="1"/>
      <c r="E425" s="1"/>
      <c r="F425" s="1"/>
      <c r="G425" s="1"/>
      <c r="H425" s="17"/>
      <c r="I425" s="17"/>
      <c r="J425" s="17"/>
      <c r="K425" s="17"/>
      <c r="L425" s="17"/>
      <c r="M425" s="17"/>
      <c r="N425" s="17"/>
      <c r="O425" s="17"/>
      <c r="P425" s="17"/>
      <c r="Q425" s="38"/>
    </row>
    <row r="426" spans="1:17" ht="12" x14ac:dyDescent="0.2">
      <c r="A426" s="18"/>
      <c r="C426" s="1"/>
      <c r="D426" s="1"/>
      <c r="E426" s="1"/>
      <c r="F426" s="1"/>
      <c r="G426" s="1"/>
      <c r="H426" s="17"/>
      <c r="I426" s="17"/>
      <c r="J426" s="17"/>
      <c r="K426" s="17"/>
      <c r="L426" s="17"/>
      <c r="M426" s="17"/>
      <c r="N426" s="17"/>
      <c r="O426" s="17"/>
      <c r="P426" s="17"/>
      <c r="Q426" s="38"/>
    </row>
    <row r="427" spans="1:17" ht="12" x14ac:dyDescent="0.2">
      <c r="A427" s="18"/>
      <c r="C427" s="1"/>
      <c r="D427" s="1"/>
      <c r="E427" s="1"/>
      <c r="F427" s="1"/>
      <c r="G427" s="1"/>
      <c r="H427" s="17"/>
      <c r="I427" s="17"/>
      <c r="J427" s="17"/>
      <c r="K427" s="17"/>
      <c r="L427" s="17"/>
      <c r="M427" s="17"/>
      <c r="N427" s="17"/>
      <c r="O427" s="17"/>
      <c r="P427" s="17"/>
      <c r="Q427" s="38"/>
    </row>
    <row r="428" spans="1:17" ht="12" x14ac:dyDescent="0.2">
      <c r="A428" s="18"/>
      <c r="C428" s="1"/>
      <c r="D428" s="1"/>
      <c r="E428" s="1"/>
      <c r="F428" s="1"/>
      <c r="G428" s="1"/>
      <c r="H428" s="17"/>
      <c r="I428" s="17"/>
      <c r="J428" s="17"/>
      <c r="K428" s="17"/>
      <c r="L428" s="17"/>
      <c r="M428" s="17"/>
      <c r="N428" s="17"/>
      <c r="O428" s="17"/>
      <c r="P428" s="17"/>
      <c r="Q428" s="38"/>
    </row>
    <row r="429" spans="1:17" ht="12" x14ac:dyDescent="0.2">
      <c r="A429" s="18"/>
      <c r="C429" s="1"/>
      <c r="D429" s="1"/>
      <c r="E429" s="1"/>
      <c r="F429" s="1"/>
      <c r="G429" s="1"/>
      <c r="H429" s="17"/>
      <c r="I429" s="17"/>
      <c r="J429" s="17"/>
      <c r="K429" s="17"/>
      <c r="L429" s="17"/>
      <c r="M429" s="17"/>
      <c r="N429" s="17"/>
      <c r="O429" s="17"/>
      <c r="P429" s="17"/>
      <c r="Q429" s="38"/>
    </row>
    <row r="430" spans="1:17" ht="12" x14ac:dyDescent="0.2">
      <c r="A430" s="18"/>
      <c r="C430" s="1"/>
      <c r="D430" s="1"/>
      <c r="E430" s="1"/>
      <c r="F430" s="1"/>
      <c r="G430" s="1"/>
      <c r="H430" s="17"/>
      <c r="I430" s="17"/>
      <c r="J430" s="17"/>
      <c r="K430" s="17"/>
      <c r="L430" s="17"/>
      <c r="M430" s="17"/>
      <c r="N430" s="17"/>
      <c r="O430" s="17"/>
      <c r="P430" s="17"/>
      <c r="Q430" s="38"/>
    </row>
    <row r="431" spans="1:17" ht="12" x14ac:dyDescent="0.2">
      <c r="A431" s="18"/>
      <c r="C431" s="1"/>
      <c r="D431" s="1"/>
      <c r="E431" s="1"/>
      <c r="F431" s="1"/>
      <c r="G431" s="1"/>
      <c r="H431" s="17"/>
      <c r="I431" s="17"/>
      <c r="J431" s="17"/>
      <c r="K431" s="17"/>
      <c r="L431" s="17"/>
      <c r="M431" s="17"/>
      <c r="N431" s="17"/>
      <c r="O431" s="17"/>
      <c r="P431" s="17"/>
      <c r="Q431" s="38"/>
    </row>
    <row r="432" spans="1:17" ht="12" x14ac:dyDescent="0.2">
      <c r="A432" s="18"/>
      <c r="C432" s="1"/>
      <c r="D432" s="1"/>
      <c r="E432" s="1"/>
      <c r="F432" s="1"/>
      <c r="G432" s="1"/>
      <c r="H432" s="17"/>
      <c r="I432" s="17"/>
      <c r="J432" s="17"/>
      <c r="K432" s="17"/>
      <c r="L432" s="17"/>
      <c r="M432" s="17"/>
      <c r="N432" s="17"/>
      <c r="O432" s="17"/>
      <c r="P432" s="17"/>
      <c r="Q432" s="38"/>
    </row>
    <row r="433" spans="1:17" ht="12" x14ac:dyDescent="0.2">
      <c r="A433" s="18"/>
      <c r="C433" s="1"/>
      <c r="D433" s="1"/>
      <c r="E433" s="1"/>
      <c r="F433" s="1"/>
      <c r="G433" s="1"/>
      <c r="H433" s="17"/>
      <c r="I433" s="17"/>
      <c r="J433" s="17"/>
      <c r="K433" s="17"/>
      <c r="L433" s="17"/>
      <c r="M433" s="17"/>
      <c r="N433" s="17"/>
      <c r="O433" s="17"/>
      <c r="P433" s="17"/>
      <c r="Q433" s="38"/>
    </row>
    <row r="434" spans="1:17" ht="12" x14ac:dyDescent="0.2">
      <c r="A434" s="18"/>
      <c r="C434" s="1"/>
      <c r="D434" s="1"/>
      <c r="E434" s="1"/>
      <c r="F434" s="1"/>
      <c r="G434" s="1"/>
      <c r="H434" s="17"/>
      <c r="I434" s="17"/>
      <c r="J434" s="17"/>
      <c r="K434" s="17"/>
      <c r="L434" s="17"/>
      <c r="M434" s="17"/>
      <c r="N434" s="17"/>
      <c r="O434" s="17"/>
      <c r="P434" s="17"/>
      <c r="Q434" s="38"/>
    </row>
    <row r="435" spans="1:17" ht="12" x14ac:dyDescent="0.2">
      <c r="A435" s="18"/>
      <c r="C435" s="1"/>
      <c r="D435" s="1"/>
      <c r="E435" s="1"/>
      <c r="F435" s="1"/>
      <c r="G435" s="1"/>
      <c r="H435" s="17"/>
      <c r="I435" s="17"/>
      <c r="J435" s="17"/>
      <c r="K435" s="17"/>
      <c r="L435" s="17"/>
      <c r="M435" s="17"/>
      <c r="N435" s="17"/>
      <c r="O435" s="17"/>
      <c r="P435" s="17"/>
      <c r="Q435" s="17"/>
    </row>
    <row r="436" spans="1:17" ht="12" x14ac:dyDescent="0.2">
      <c r="A436" s="18"/>
      <c r="C436" s="1"/>
      <c r="D436" s="1"/>
      <c r="E436" s="1"/>
      <c r="F436" s="1"/>
      <c r="G436" s="1"/>
      <c r="H436" s="17"/>
      <c r="I436" s="17"/>
      <c r="J436" s="17"/>
      <c r="K436" s="17"/>
      <c r="L436" s="17"/>
      <c r="M436" s="17"/>
      <c r="N436" s="17"/>
      <c r="O436" s="17"/>
      <c r="P436" s="17"/>
      <c r="Q436" s="17"/>
    </row>
    <row r="437" spans="1:17" ht="12.4" customHeight="1" x14ac:dyDescent="0.2">
      <c r="A437" s="18"/>
      <c r="C437" s="1"/>
      <c r="D437" s="1"/>
      <c r="E437" s="1"/>
      <c r="F437" s="1"/>
      <c r="G437" s="1"/>
      <c r="H437" s="17"/>
      <c r="I437" s="17"/>
      <c r="J437" s="17"/>
      <c r="K437" s="17"/>
      <c r="L437" s="17"/>
      <c r="M437" s="17"/>
      <c r="N437" s="17"/>
      <c r="O437" s="17"/>
      <c r="P437" s="17"/>
      <c r="Q437" s="17"/>
    </row>
    <row r="438" spans="1:17" ht="12" x14ac:dyDescent="0.2">
      <c r="A438" s="18"/>
      <c r="C438" s="1"/>
      <c r="D438" s="1"/>
      <c r="E438" s="1"/>
      <c r="F438" s="1"/>
      <c r="G438" s="1"/>
      <c r="H438" s="17"/>
      <c r="I438" s="17"/>
      <c r="J438" s="17"/>
      <c r="K438" s="17"/>
      <c r="L438" s="17"/>
      <c r="M438" s="17"/>
      <c r="N438" s="17"/>
      <c r="O438" s="17"/>
      <c r="P438" s="17"/>
      <c r="Q438" s="17"/>
    </row>
    <row r="439" spans="1:17" ht="12" x14ac:dyDescent="0.2">
      <c r="A439" s="18"/>
      <c r="C439" s="1"/>
      <c r="D439" s="1"/>
      <c r="E439" s="1"/>
      <c r="F439" s="1"/>
      <c r="G439" s="1"/>
      <c r="H439" s="17"/>
      <c r="I439" s="17"/>
      <c r="J439" s="17"/>
      <c r="K439" s="17"/>
      <c r="L439" s="17"/>
      <c r="M439" s="17"/>
      <c r="N439" s="17"/>
      <c r="O439" s="17"/>
      <c r="P439" s="17"/>
      <c r="Q439" s="17"/>
    </row>
    <row r="440" spans="1:17" ht="12" x14ac:dyDescent="0.2">
      <c r="A440" s="18"/>
      <c r="C440" s="1"/>
      <c r="D440" s="1"/>
      <c r="E440" s="1"/>
      <c r="F440" s="1"/>
      <c r="G440" s="1"/>
      <c r="H440" s="17"/>
      <c r="I440" s="17"/>
      <c r="J440" s="17"/>
      <c r="K440" s="17"/>
      <c r="L440" s="17"/>
      <c r="M440" s="17"/>
      <c r="N440" s="17"/>
      <c r="O440" s="17"/>
      <c r="P440" s="17"/>
      <c r="Q440" s="17"/>
    </row>
    <row r="441" spans="1:17" ht="12" x14ac:dyDescent="0.2">
      <c r="A441" s="18"/>
      <c r="C441" s="1"/>
      <c r="D441" s="1"/>
      <c r="E441" s="1"/>
      <c r="F441" s="1"/>
      <c r="G441" s="1"/>
      <c r="H441" s="17"/>
      <c r="I441" s="17"/>
      <c r="J441" s="17"/>
      <c r="K441" s="17"/>
      <c r="L441" s="17"/>
      <c r="M441" s="17"/>
      <c r="N441" s="17"/>
      <c r="O441" s="17"/>
      <c r="P441" s="17"/>
      <c r="Q441" s="17"/>
    </row>
    <row r="442" spans="1:17" ht="12.4" customHeight="1" x14ac:dyDescent="0.2">
      <c r="A442" s="18"/>
      <c r="C442" s="1"/>
      <c r="D442" s="1"/>
      <c r="E442" s="1"/>
      <c r="F442" s="1"/>
      <c r="G442" s="1"/>
      <c r="H442" s="17"/>
      <c r="I442" s="17"/>
      <c r="J442" s="17"/>
      <c r="K442" s="17"/>
      <c r="L442" s="17"/>
      <c r="M442" s="17"/>
      <c r="N442" s="17"/>
      <c r="O442" s="17"/>
      <c r="P442" s="17"/>
      <c r="Q442" s="17"/>
    </row>
    <row r="443" spans="1:17" ht="12" x14ac:dyDescent="0.2">
      <c r="A443" s="18"/>
      <c r="C443" s="1"/>
      <c r="D443" s="1"/>
      <c r="E443" s="1"/>
      <c r="F443" s="1"/>
      <c r="G443" s="1"/>
      <c r="H443" s="17"/>
      <c r="I443" s="17"/>
      <c r="J443" s="17"/>
      <c r="K443" s="17"/>
      <c r="L443" s="17"/>
      <c r="M443" s="17"/>
      <c r="N443" s="17"/>
      <c r="O443" s="17"/>
      <c r="P443" s="17"/>
      <c r="Q443" s="17"/>
    </row>
    <row r="444" spans="1:17" ht="12" x14ac:dyDescent="0.2">
      <c r="A444" s="18"/>
      <c r="C444" s="1"/>
      <c r="D444" s="1"/>
      <c r="E444" s="1"/>
      <c r="F444" s="1"/>
      <c r="G444" s="1"/>
      <c r="H444" s="17"/>
      <c r="I444" s="17"/>
      <c r="J444" s="17"/>
      <c r="K444" s="17"/>
      <c r="L444" s="17"/>
      <c r="M444" s="17"/>
      <c r="N444" s="17"/>
      <c r="O444" s="17"/>
      <c r="P444" s="17"/>
      <c r="Q444" s="17"/>
    </row>
    <row r="445" spans="1:17" ht="12" x14ac:dyDescent="0.2">
      <c r="A445" s="18"/>
      <c r="C445" s="1"/>
      <c r="D445" s="1"/>
      <c r="E445" s="1"/>
      <c r="F445" s="1"/>
      <c r="G445" s="1"/>
      <c r="H445" s="17"/>
      <c r="I445" s="17"/>
      <c r="J445" s="17"/>
      <c r="K445" s="17"/>
      <c r="L445" s="17"/>
      <c r="M445" s="17"/>
      <c r="N445" s="17"/>
      <c r="O445" s="17"/>
      <c r="P445" s="17"/>
      <c r="Q445" s="17"/>
    </row>
    <row r="446" spans="1:17" ht="12" x14ac:dyDescent="0.2">
      <c r="A446" s="18"/>
      <c r="C446" s="1"/>
      <c r="D446" s="1"/>
      <c r="E446" s="1"/>
      <c r="F446" s="1"/>
      <c r="G446" s="1"/>
      <c r="H446" s="17"/>
      <c r="I446" s="17"/>
      <c r="J446" s="17"/>
      <c r="K446" s="17"/>
      <c r="L446" s="17"/>
      <c r="M446" s="17"/>
      <c r="N446" s="17"/>
      <c r="O446" s="17"/>
      <c r="P446" s="17"/>
      <c r="Q446" s="17"/>
    </row>
    <row r="447" spans="1:17" ht="12" x14ac:dyDescent="0.2">
      <c r="A447" s="18"/>
      <c r="C447" s="1"/>
      <c r="D447" s="1"/>
      <c r="E447" s="1"/>
      <c r="F447" s="1"/>
      <c r="G447" s="1"/>
      <c r="H447" s="17"/>
      <c r="I447" s="17"/>
      <c r="J447" s="17"/>
      <c r="K447" s="17"/>
      <c r="L447" s="17"/>
      <c r="M447" s="17"/>
      <c r="N447" s="17"/>
      <c r="O447" s="17"/>
      <c r="P447" s="17"/>
      <c r="Q447" s="17"/>
    </row>
    <row r="448" spans="1:17" ht="12" x14ac:dyDescent="0.2">
      <c r="A448" s="18"/>
      <c r="C448" s="1"/>
      <c r="D448" s="1"/>
      <c r="E448" s="1"/>
      <c r="F448" s="1"/>
      <c r="G448" s="1"/>
      <c r="H448" s="17"/>
      <c r="I448" s="17"/>
      <c r="J448" s="17"/>
      <c r="K448" s="17"/>
      <c r="L448" s="17"/>
      <c r="M448" s="17"/>
      <c r="N448" s="17"/>
      <c r="O448" s="17"/>
      <c r="P448" s="17"/>
      <c r="Q448" s="17"/>
    </row>
    <row r="449" spans="1:17" ht="12" x14ac:dyDescent="0.2">
      <c r="A449" s="18"/>
      <c r="C449" s="1"/>
      <c r="D449" s="1"/>
      <c r="E449" s="1"/>
      <c r="F449" s="1"/>
      <c r="G449" s="1"/>
      <c r="H449" s="17"/>
      <c r="I449" s="17"/>
      <c r="J449" s="17"/>
      <c r="K449" s="17"/>
      <c r="L449" s="17"/>
      <c r="M449" s="17"/>
      <c r="N449" s="17"/>
      <c r="O449" s="17"/>
      <c r="P449" s="17"/>
      <c r="Q449" s="17"/>
    </row>
    <row r="450" spans="1:17" ht="12" x14ac:dyDescent="0.2">
      <c r="A450" s="18"/>
      <c r="C450" s="1"/>
      <c r="D450" s="1"/>
      <c r="E450" s="1"/>
      <c r="F450" s="1"/>
      <c r="G450" s="1"/>
      <c r="H450" s="17"/>
      <c r="I450" s="17"/>
      <c r="J450" s="17"/>
      <c r="K450" s="17"/>
      <c r="L450" s="17"/>
      <c r="M450" s="17"/>
      <c r="N450" s="17"/>
      <c r="O450" s="17"/>
      <c r="P450" s="17"/>
      <c r="Q450" s="17"/>
    </row>
    <row r="451" spans="1:17" ht="12" x14ac:dyDescent="0.2">
      <c r="A451" s="18"/>
      <c r="C451" s="1"/>
      <c r="D451" s="1"/>
      <c r="E451" s="1"/>
      <c r="F451" s="1"/>
      <c r="G451" s="1"/>
      <c r="H451" s="17"/>
      <c r="I451" s="17"/>
      <c r="J451" s="17"/>
      <c r="K451" s="17"/>
      <c r="L451" s="17"/>
      <c r="M451" s="17"/>
      <c r="N451" s="17"/>
      <c r="O451" s="17"/>
      <c r="P451" s="17"/>
      <c r="Q451" s="17"/>
    </row>
    <row r="452" spans="1:17" ht="12" x14ac:dyDescent="0.2">
      <c r="A452" s="18"/>
      <c r="C452" s="1"/>
      <c r="D452" s="1"/>
      <c r="E452" s="1"/>
      <c r="F452" s="1"/>
      <c r="G452" s="1"/>
      <c r="H452" s="17"/>
      <c r="I452" s="17"/>
      <c r="J452" s="17"/>
      <c r="K452" s="17"/>
      <c r="L452" s="17"/>
      <c r="M452" s="17"/>
      <c r="N452" s="17"/>
      <c r="O452" s="17"/>
      <c r="P452" s="17"/>
      <c r="Q452" s="17"/>
    </row>
    <row r="453" spans="1:17" ht="12" x14ac:dyDescent="0.2">
      <c r="A453" s="18"/>
      <c r="C453" s="1"/>
      <c r="D453" s="1"/>
      <c r="E453" s="1"/>
      <c r="F453" s="1"/>
      <c r="G453" s="1"/>
      <c r="H453" s="17"/>
      <c r="I453" s="17"/>
      <c r="J453" s="17"/>
      <c r="K453" s="17"/>
      <c r="L453" s="17"/>
      <c r="M453" s="17"/>
      <c r="N453" s="17"/>
      <c r="O453" s="17"/>
      <c r="P453" s="17"/>
      <c r="Q453" s="17"/>
    </row>
    <row r="454" spans="1:17" ht="12" x14ac:dyDescent="0.2">
      <c r="A454" s="18"/>
      <c r="C454" s="1"/>
      <c r="D454" s="1"/>
      <c r="E454" s="1"/>
      <c r="F454" s="1"/>
      <c r="G454" s="1"/>
      <c r="H454" s="17"/>
      <c r="I454" s="17"/>
      <c r="J454" s="17"/>
      <c r="K454" s="17"/>
      <c r="L454" s="17"/>
      <c r="M454" s="17"/>
      <c r="N454" s="17"/>
      <c r="O454" s="17"/>
      <c r="P454" s="17"/>
      <c r="Q454" s="17"/>
    </row>
    <row r="455" spans="1:17" ht="12" x14ac:dyDescent="0.2">
      <c r="A455" s="18"/>
      <c r="C455" s="1"/>
      <c r="D455" s="1"/>
      <c r="E455" s="1"/>
      <c r="F455" s="1"/>
      <c r="G455" s="1"/>
      <c r="H455" s="17"/>
      <c r="I455" s="17"/>
      <c r="J455" s="17"/>
      <c r="K455" s="17"/>
      <c r="L455" s="17"/>
      <c r="M455" s="17"/>
      <c r="N455" s="17"/>
      <c r="O455" s="17"/>
      <c r="P455" s="17"/>
      <c r="Q455" s="17"/>
    </row>
    <row r="456" spans="1:17" ht="12" x14ac:dyDescent="0.2">
      <c r="A456" s="18"/>
      <c r="C456" s="1"/>
      <c r="D456" s="1"/>
      <c r="E456" s="1"/>
      <c r="F456" s="1"/>
      <c r="G456" s="1"/>
      <c r="H456" s="17"/>
      <c r="I456" s="17"/>
      <c r="J456" s="17"/>
      <c r="K456" s="17"/>
      <c r="L456" s="17"/>
      <c r="M456" s="17"/>
      <c r="N456" s="17"/>
      <c r="O456" s="17"/>
      <c r="P456" s="17"/>
      <c r="Q456" s="17"/>
    </row>
    <row r="457" spans="1:17" ht="12" x14ac:dyDescent="0.2">
      <c r="A457" s="18"/>
      <c r="C457" s="1"/>
      <c r="D457" s="1"/>
      <c r="E457" s="1"/>
      <c r="F457" s="1"/>
      <c r="G457" s="1"/>
      <c r="H457" s="17"/>
      <c r="I457" s="17"/>
      <c r="J457" s="17"/>
      <c r="K457" s="17"/>
      <c r="L457" s="17"/>
      <c r="M457" s="17"/>
      <c r="N457" s="17"/>
      <c r="O457" s="17"/>
      <c r="P457" s="17"/>
      <c r="Q457" s="17"/>
    </row>
    <row r="458" spans="1:17" ht="12" x14ac:dyDescent="0.2">
      <c r="A458" s="18"/>
      <c r="C458" s="1"/>
      <c r="D458" s="1"/>
      <c r="E458" s="1"/>
      <c r="F458" s="1"/>
      <c r="G458" s="1"/>
      <c r="H458" s="17"/>
      <c r="I458" s="17"/>
      <c r="J458" s="17"/>
      <c r="K458" s="17"/>
      <c r="L458" s="17"/>
      <c r="M458" s="17"/>
      <c r="N458" s="17"/>
      <c r="O458" s="17"/>
      <c r="P458" s="17"/>
      <c r="Q458" s="17"/>
    </row>
    <row r="459" spans="1:17" ht="12" x14ac:dyDescent="0.2">
      <c r="A459" s="18"/>
      <c r="C459" s="1"/>
      <c r="D459" s="1"/>
      <c r="E459" s="1"/>
      <c r="F459" s="1"/>
      <c r="G459" s="1"/>
      <c r="H459" s="17"/>
      <c r="I459" s="17"/>
      <c r="J459" s="17"/>
      <c r="K459" s="17"/>
      <c r="L459" s="17"/>
      <c r="M459" s="17"/>
      <c r="N459" s="17"/>
      <c r="O459" s="17"/>
      <c r="P459" s="17"/>
      <c r="Q459" s="17"/>
    </row>
    <row r="460" spans="1:17" ht="12" x14ac:dyDescent="0.2">
      <c r="A460" s="18"/>
      <c r="C460" s="1"/>
      <c r="D460" s="1"/>
      <c r="E460" s="1"/>
      <c r="F460" s="1"/>
      <c r="G460" s="1"/>
      <c r="H460" s="17"/>
      <c r="I460" s="17"/>
      <c r="J460" s="17"/>
      <c r="K460" s="17"/>
      <c r="L460" s="17"/>
      <c r="M460" s="17"/>
      <c r="N460" s="17"/>
      <c r="O460" s="17"/>
      <c r="P460" s="17"/>
      <c r="Q460" s="17"/>
    </row>
    <row r="461" spans="1:17" ht="12" x14ac:dyDescent="0.2">
      <c r="A461" s="18"/>
      <c r="C461" s="1"/>
      <c r="D461" s="1"/>
      <c r="E461" s="1"/>
      <c r="F461" s="1"/>
      <c r="G461" s="1"/>
      <c r="H461" s="17"/>
      <c r="I461" s="17"/>
      <c r="J461" s="17"/>
      <c r="K461" s="17"/>
      <c r="L461" s="17"/>
      <c r="M461" s="17"/>
      <c r="N461" s="17"/>
      <c r="O461" s="17"/>
      <c r="P461" s="17"/>
      <c r="Q461" s="17"/>
    </row>
    <row r="462" spans="1:17" ht="12" x14ac:dyDescent="0.2">
      <c r="A462" s="18"/>
      <c r="C462" s="1"/>
      <c r="D462" s="1"/>
      <c r="E462" s="1"/>
      <c r="F462" s="1"/>
      <c r="G462" s="1"/>
      <c r="H462" s="17"/>
      <c r="I462" s="17"/>
      <c r="J462" s="17"/>
      <c r="K462" s="17"/>
      <c r="L462" s="17"/>
      <c r="M462" s="17"/>
      <c r="N462" s="17"/>
      <c r="O462" s="17"/>
      <c r="P462" s="17"/>
      <c r="Q462" s="17"/>
    </row>
    <row r="463" spans="1:17" ht="12.4" customHeight="1" x14ac:dyDescent="0.2">
      <c r="A463" s="18"/>
      <c r="C463" s="1"/>
      <c r="D463" s="1"/>
      <c r="E463" s="1"/>
      <c r="F463" s="1"/>
      <c r="G463" s="1"/>
      <c r="H463" s="17"/>
      <c r="I463" s="17"/>
      <c r="J463" s="17"/>
      <c r="K463" s="17"/>
      <c r="L463" s="17"/>
      <c r="M463" s="17"/>
      <c r="N463" s="17"/>
      <c r="O463" s="17"/>
      <c r="P463" s="17"/>
      <c r="Q463" s="17"/>
    </row>
    <row r="464" spans="1:17" ht="12" x14ac:dyDescent="0.2">
      <c r="A464" s="18"/>
      <c r="C464" s="1"/>
      <c r="D464" s="1"/>
      <c r="E464" s="1"/>
      <c r="F464" s="1"/>
      <c r="G464" s="1"/>
      <c r="H464" s="17"/>
      <c r="I464" s="17"/>
      <c r="J464" s="17"/>
      <c r="K464" s="17"/>
      <c r="L464" s="17"/>
      <c r="M464" s="17"/>
      <c r="N464" s="17"/>
      <c r="O464" s="17"/>
      <c r="P464" s="17"/>
      <c r="Q464" s="17"/>
    </row>
    <row r="465" spans="1:17" ht="12" x14ac:dyDescent="0.2">
      <c r="A465" s="18"/>
      <c r="C465" s="1"/>
      <c r="D465" s="1"/>
      <c r="E465" s="1"/>
      <c r="F465" s="1"/>
      <c r="G465" s="1"/>
      <c r="H465" s="17"/>
      <c r="I465" s="17"/>
      <c r="J465" s="17"/>
      <c r="K465" s="17"/>
      <c r="L465" s="17"/>
      <c r="M465" s="17"/>
      <c r="N465" s="17"/>
      <c r="O465" s="17"/>
      <c r="P465" s="17"/>
      <c r="Q465" s="17"/>
    </row>
    <row r="466" spans="1:17" ht="12" x14ac:dyDescent="0.2">
      <c r="A466" s="18"/>
      <c r="C466" s="1"/>
      <c r="D466" s="1"/>
      <c r="E466" s="1"/>
      <c r="F466" s="1"/>
      <c r="G466" s="1"/>
      <c r="H466" s="17"/>
      <c r="I466" s="17"/>
      <c r="J466" s="17"/>
      <c r="K466" s="17"/>
      <c r="L466" s="17"/>
      <c r="M466" s="17"/>
      <c r="N466" s="17"/>
      <c r="O466" s="17"/>
      <c r="P466" s="17"/>
      <c r="Q466" s="17"/>
    </row>
    <row r="467" spans="1:17" ht="12" x14ac:dyDescent="0.2">
      <c r="A467" s="18"/>
      <c r="C467" s="1"/>
      <c r="D467" s="1"/>
      <c r="E467" s="1"/>
      <c r="F467" s="1"/>
      <c r="G467" s="1"/>
      <c r="H467" s="17"/>
      <c r="I467" s="17"/>
      <c r="J467" s="17"/>
      <c r="K467" s="17"/>
      <c r="L467" s="17"/>
      <c r="M467" s="17"/>
      <c r="N467" s="17"/>
      <c r="O467" s="17"/>
      <c r="P467" s="17"/>
      <c r="Q467" s="17"/>
    </row>
    <row r="468" spans="1:17" ht="12.4" customHeight="1" x14ac:dyDescent="0.2">
      <c r="A468" s="18"/>
      <c r="C468" s="1"/>
      <c r="D468" s="1"/>
      <c r="E468" s="1"/>
      <c r="F468" s="1"/>
      <c r="G468" s="1"/>
      <c r="H468" s="17"/>
      <c r="I468" s="17"/>
      <c r="J468" s="17"/>
      <c r="K468" s="17"/>
      <c r="L468" s="17"/>
      <c r="M468" s="17"/>
      <c r="N468" s="17"/>
      <c r="O468" s="17"/>
      <c r="P468" s="17"/>
      <c r="Q468" s="17"/>
    </row>
    <row r="469" spans="1:17" ht="12" x14ac:dyDescent="0.2">
      <c r="A469" s="18"/>
      <c r="C469" s="1"/>
      <c r="D469" s="1"/>
      <c r="E469" s="1"/>
      <c r="F469" s="1"/>
      <c r="G469" s="1"/>
      <c r="H469" s="17"/>
      <c r="I469" s="17"/>
      <c r="J469" s="17"/>
      <c r="K469" s="17"/>
      <c r="L469" s="17"/>
      <c r="M469" s="17"/>
      <c r="N469" s="17"/>
      <c r="O469" s="17"/>
      <c r="P469" s="17"/>
      <c r="Q469" s="17"/>
    </row>
    <row r="470" spans="1:17" ht="12" x14ac:dyDescent="0.2">
      <c r="A470" s="18"/>
      <c r="C470" s="1"/>
      <c r="D470" s="1"/>
      <c r="E470" s="1"/>
      <c r="F470" s="1"/>
      <c r="G470" s="1"/>
      <c r="H470" s="17"/>
      <c r="I470" s="17"/>
      <c r="J470" s="17"/>
      <c r="K470" s="17"/>
      <c r="L470" s="17"/>
      <c r="M470" s="17"/>
      <c r="N470" s="17"/>
      <c r="O470" s="17"/>
      <c r="P470" s="17"/>
      <c r="Q470" s="17"/>
    </row>
    <row r="471" spans="1:17" ht="12" x14ac:dyDescent="0.2">
      <c r="A471" s="18"/>
      <c r="C471" s="1"/>
      <c r="D471" s="1"/>
      <c r="E471" s="1"/>
      <c r="F471" s="1"/>
      <c r="G471" s="1"/>
      <c r="H471" s="17"/>
      <c r="I471" s="17"/>
      <c r="J471" s="17"/>
      <c r="K471" s="17"/>
      <c r="L471" s="17"/>
      <c r="M471" s="17"/>
      <c r="N471" s="17"/>
      <c r="O471" s="17"/>
      <c r="P471" s="17"/>
      <c r="Q471" s="17"/>
    </row>
    <row r="472" spans="1:17" ht="12" x14ac:dyDescent="0.2">
      <c r="A472" s="18"/>
      <c r="C472" s="1"/>
      <c r="D472" s="1"/>
      <c r="E472" s="1"/>
      <c r="F472" s="1"/>
      <c r="G472" s="1"/>
      <c r="H472" s="17"/>
      <c r="I472" s="17"/>
      <c r="J472" s="17"/>
      <c r="K472" s="17"/>
      <c r="L472" s="17"/>
      <c r="M472" s="17"/>
      <c r="N472" s="17"/>
      <c r="O472" s="17"/>
      <c r="P472" s="17"/>
      <c r="Q472" s="17"/>
    </row>
    <row r="473" spans="1:17" ht="12" x14ac:dyDescent="0.2">
      <c r="A473" s="18"/>
      <c r="C473" s="1"/>
      <c r="D473" s="1"/>
      <c r="E473" s="1"/>
      <c r="F473" s="1"/>
      <c r="G473" s="1"/>
      <c r="H473" s="17"/>
      <c r="I473" s="17"/>
      <c r="J473" s="17"/>
      <c r="K473" s="17"/>
      <c r="L473" s="17"/>
      <c r="M473" s="17"/>
      <c r="N473" s="17"/>
      <c r="O473" s="17"/>
      <c r="P473" s="17"/>
      <c r="Q473" s="17"/>
    </row>
    <row r="474" spans="1:17" ht="12" x14ac:dyDescent="0.2">
      <c r="A474" s="18"/>
      <c r="C474" s="1"/>
      <c r="D474" s="1"/>
      <c r="E474" s="1"/>
      <c r="F474" s="1"/>
      <c r="G474" s="1"/>
      <c r="H474" s="17"/>
      <c r="I474" s="17"/>
      <c r="J474" s="17"/>
      <c r="K474" s="17"/>
      <c r="L474" s="17"/>
      <c r="M474" s="17"/>
      <c r="N474" s="17"/>
      <c r="O474" s="17"/>
      <c r="P474" s="17"/>
      <c r="Q474" s="17"/>
    </row>
    <row r="475" spans="1:17" ht="12" x14ac:dyDescent="0.2">
      <c r="A475" s="18"/>
      <c r="C475" s="1"/>
      <c r="D475" s="1"/>
      <c r="E475" s="1"/>
      <c r="F475" s="1"/>
      <c r="G475" s="1"/>
      <c r="H475" s="17"/>
      <c r="I475" s="17"/>
      <c r="J475" s="17"/>
      <c r="K475" s="17"/>
      <c r="L475" s="17"/>
      <c r="M475" s="17"/>
      <c r="N475" s="17"/>
      <c r="O475" s="17"/>
      <c r="P475" s="17"/>
      <c r="Q475" s="17"/>
    </row>
    <row r="476" spans="1:17" ht="12" x14ac:dyDescent="0.2">
      <c r="A476" s="18"/>
      <c r="C476" s="1"/>
      <c r="D476" s="1"/>
      <c r="E476" s="1"/>
      <c r="F476" s="1"/>
      <c r="G476" s="1"/>
      <c r="H476" s="17"/>
      <c r="I476" s="17"/>
      <c r="J476" s="17"/>
      <c r="K476" s="17"/>
      <c r="L476" s="17"/>
      <c r="M476" s="17"/>
      <c r="N476" s="17"/>
      <c r="O476" s="17"/>
      <c r="P476" s="17"/>
      <c r="Q476" s="17"/>
    </row>
    <row r="477" spans="1:17" ht="12" x14ac:dyDescent="0.2">
      <c r="A477" s="18"/>
      <c r="C477" s="1"/>
      <c r="D477" s="1"/>
      <c r="E477" s="1"/>
      <c r="F477" s="1"/>
      <c r="G477" s="1"/>
      <c r="H477" s="17"/>
      <c r="I477" s="17"/>
      <c r="J477" s="17"/>
      <c r="K477" s="17"/>
      <c r="L477" s="17"/>
      <c r="M477" s="17"/>
      <c r="N477" s="17"/>
      <c r="O477" s="17"/>
      <c r="P477" s="17"/>
      <c r="Q477" s="17"/>
    </row>
    <row r="478" spans="1:17" ht="12" x14ac:dyDescent="0.2">
      <c r="A478" s="18"/>
      <c r="C478" s="1"/>
      <c r="D478" s="1"/>
      <c r="E478" s="1"/>
      <c r="F478" s="1"/>
      <c r="G478" s="1"/>
      <c r="H478" s="17"/>
      <c r="I478" s="17"/>
      <c r="J478" s="17"/>
      <c r="K478" s="17"/>
      <c r="L478" s="17"/>
      <c r="M478" s="17"/>
      <c r="N478" s="17"/>
      <c r="O478" s="17"/>
      <c r="P478" s="17"/>
      <c r="Q478" s="17"/>
    </row>
    <row r="479" spans="1:17" ht="12" x14ac:dyDescent="0.2">
      <c r="A479" s="18"/>
      <c r="C479" s="1"/>
      <c r="D479" s="1"/>
      <c r="E479" s="1"/>
      <c r="F479" s="1"/>
      <c r="G479" s="1"/>
      <c r="H479" s="17"/>
      <c r="I479" s="17"/>
      <c r="J479" s="17"/>
      <c r="K479" s="17"/>
      <c r="L479" s="17"/>
      <c r="M479" s="17"/>
      <c r="N479" s="17"/>
      <c r="O479" s="17"/>
      <c r="P479" s="17"/>
      <c r="Q479" s="17"/>
    </row>
    <row r="480" spans="1:17" ht="12" x14ac:dyDescent="0.2">
      <c r="A480" s="18"/>
      <c r="C480" s="1"/>
      <c r="D480" s="1"/>
      <c r="E480" s="1"/>
      <c r="F480" s="1"/>
      <c r="G480" s="1"/>
      <c r="H480" s="17"/>
      <c r="I480" s="17"/>
      <c r="J480" s="17"/>
      <c r="K480" s="17"/>
      <c r="L480" s="17"/>
      <c r="M480" s="17"/>
      <c r="N480" s="17"/>
      <c r="O480" s="17"/>
      <c r="P480" s="17"/>
      <c r="Q480" s="17"/>
    </row>
    <row r="481" spans="1:17" ht="12" x14ac:dyDescent="0.2">
      <c r="A481" s="18"/>
      <c r="C481" s="1"/>
      <c r="D481" s="1"/>
      <c r="E481" s="1"/>
      <c r="F481" s="1"/>
      <c r="G481" s="1"/>
      <c r="H481" s="17"/>
      <c r="I481" s="17"/>
      <c r="J481" s="17"/>
      <c r="K481" s="17"/>
      <c r="L481" s="17"/>
      <c r="M481" s="17"/>
      <c r="N481" s="17"/>
      <c r="O481" s="17"/>
      <c r="P481" s="17"/>
      <c r="Q481" s="17"/>
    </row>
    <row r="482" spans="1:17" ht="12" x14ac:dyDescent="0.2">
      <c r="A482" s="18"/>
      <c r="C482" s="1"/>
      <c r="D482" s="1"/>
      <c r="E482" s="1"/>
      <c r="F482" s="1"/>
      <c r="G482" s="1"/>
      <c r="H482" s="17"/>
      <c r="I482" s="17"/>
      <c r="J482" s="17"/>
      <c r="K482" s="17"/>
      <c r="L482" s="17"/>
      <c r="M482" s="17"/>
      <c r="N482" s="17"/>
      <c r="O482" s="17"/>
      <c r="P482" s="17"/>
      <c r="Q482" s="17"/>
    </row>
    <row r="483" spans="1:17" ht="12" x14ac:dyDescent="0.2">
      <c r="A483" s="18"/>
      <c r="C483" s="1"/>
      <c r="D483" s="1"/>
      <c r="E483" s="1"/>
      <c r="F483" s="1"/>
      <c r="G483" s="1"/>
      <c r="H483" s="17"/>
      <c r="I483" s="17"/>
      <c r="J483" s="17"/>
      <c r="K483" s="17"/>
      <c r="L483" s="17"/>
      <c r="M483" s="17"/>
      <c r="N483" s="17"/>
      <c r="O483" s="17"/>
      <c r="P483" s="17"/>
      <c r="Q483" s="17"/>
    </row>
    <row r="484" spans="1:17" ht="12" x14ac:dyDescent="0.2">
      <c r="A484" s="18"/>
      <c r="C484" s="1"/>
      <c r="D484" s="1"/>
      <c r="E484" s="1"/>
      <c r="F484" s="1"/>
      <c r="G484" s="1"/>
      <c r="H484" s="17"/>
      <c r="I484" s="17"/>
      <c r="J484" s="17"/>
      <c r="K484" s="17"/>
      <c r="L484" s="17"/>
      <c r="M484" s="17"/>
      <c r="N484" s="17"/>
      <c r="O484" s="17"/>
      <c r="P484" s="17"/>
      <c r="Q484" s="17"/>
    </row>
    <row r="485" spans="1:17" ht="12" x14ac:dyDescent="0.2">
      <c r="A485" s="18"/>
      <c r="C485" s="1"/>
      <c r="D485" s="1"/>
      <c r="E485" s="1"/>
      <c r="F485" s="1"/>
      <c r="G485" s="1"/>
      <c r="H485" s="17"/>
      <c r="I485" s="17"/>
      <c r="J485" s="17"/>
      <c r="K485" s="17"/>
      <c r="L485" s="17"/>
      <c r="M485" s="17"/>
      <c r="N485" s="17"/>
      <c r="O485" s="17"/>
      <c r="P485" s="17"/>
      <c r="Q485" s="17"/>
    </row>
    <row r="486" spans="1:17" ht="12" x14ac:dyDescent="0.2">
      <c r="A486" s="18"/>
      <c r="C486" s="1"/>
      <c r="D486" s="1"/>
      <c r="E486" s="1"/>
      <c r="F486" s="1"/>
      <c r="G486" s="1"/>
      <c r="H486" s="17"/>
      <c r="I486" s="17"/>
      <c r="J486" s="17"/>
      <c r="K486" s="17"/>
      <c r="L486" s="17"/>
      <c r="M486" s="17"/>
      <c r="N486" s="17"/>
      <c r="O486" s="17"/>
      <c r="P486" s="17"/>
      <c r="Q486" s="17"/>
    </row>
    <row r="487" spans="1:17" ht="12" x14ac:dyDescent="0.2">
      <c r="A487" s="18"/>
      <c r="C487" s="1"/>
      <c r="D487" s="1"/>
      <c r="E487" s="1"/>
      <c r="F487" s="1"/>
      <c r="G487" s="1"/>
      <c r="H487" s="17"/>
      <c r="I487" s="17"/>
      <c r="J487" s="17"/>
      <c r="K487" s="17"/>
      <c r="L487" s="17"/>
      <c r="M487" s="17"/>
      <c r="N487" s="17"/>
      <c r="O487" s="17"/>
      <c r="P487" s="17"/>
      <c r="Q487" s="17"/>
    </row>
    <row r="488" spans="1:17" ht="12" x14ac:dyDescent="0.2">
      <c r="A488" s="18"/>
      <c r="C488" s="1"/>
      <c r="D488" s="1"/>
      <c r="E488" s="1"/>
      <c r="F488" s="1"/>
      <c r="G488" s="1"/>
      <c r="H488" s="17"/>
      <c r="I488" s="17"/>
      <c r="J488" s="17"/>
      <c r="K488" s="17"/>
      <c r="L488" s="17"/>
      <c r="M488" s="17"/>
      <c r="N488" s="17"/>
      <c r="O488" s="17"/>
      <c r="P488" s="17"/>
      <c r="Q488" s="17"/>
    </row>
    <row r="489" spans="1:17" ht="12" x14ac:dyDescent="0.2">
      <c r="A489" s="18"/>
      <c r="C489" s="1"/>
      <c r="D489" s="1"/>
      <c r="E489" s="1"/>
      <c r="F489" s="1"/>
      <c r="G489" s="1"/>
      <c r="H489" s="17"/>
      <c r="I489" s="17"/>
      <c r="J489" s="17"/>
      <c r="K489" s="17"/>
      <c r="L489" s="17"/>
      <c r="M489" s="17"/>
      <c r="N489" s="17"/>
      <c r="O489" s="17"/>
      <c r="P489" s="17"/>
      <c r="Q489" s="17"/>
    </row>
    <row r="490" spans="1:17" ht="12" x14ac:dyDescent="0.2">
      <c r="A490" s="18"/>
      <c r="C490" s="1"/>
      <c r="D490" s="1"/>
      <c r="E490" s="1"/>
      <c r="F490" s="1"/>
      <c r="G490" s="1"/>
      <c r="H490" s="17"/>
      <c r="I490" s="17"/>
      <c r="J490" s="17"/>
      <c r="K490" s="17"/>
      <c r="L490" s="17"/>
      <c r="M490" s="17"/>
      <c r="N490" s="17"/>
      <c r="O490" s="17"/>
      <c r="P490" s="17"/>
      <c r="Q490" s="17"/>
    </row>
    <row r="491" spans="1:17" ht="12" x14ac:dyDescent="0.2">
      <c r="A491" s="18"/>
      <c r="C491" s="1"/>
      <c r="D491" s="1"/>
      <c r="E491" s="1"/>
      <c r="F491" s="1"/>
      <c r="G491" s="1"/>
      <c r="H491" s="17"/>
      <c r="I491" s="17"/>
      <c r="J491" s="17"/>
      <c r="K491" s="17"/>
      <c r="L491" s="17"/>
      <c r="M491" s="17"/>
      <c r="N491" s="17"/>
      <c r="O491" s="17"/>
      <c r="P491" s="17"/>
      <c r="Q491" s="17"/>
    </row>
    <row r="492" spans="1:17" ht="12" x14ac:dyDescent="0.2">
      <c r="A492" s="18"/>
      <c r="C492" s="1"/>
      <c r="D492" s="1"/>
      <c r="E492" s="1"/>
      <c r="F492" s="1"/>
      <c r="G492" s="1"/>
      <c r="H492" s="17"/>
      <c r="I492" s="17"/>
      <c r="J492" s="17"/>
      <c r="K492" s="17"/>
      <c r="L492" s="17"/>
      <c r="M492" s="17"/>
      <c r="N492" s="17"/>
      <c r="O492" s="17"/>
      <c r="P492" s="17"/>
      <c r="Q492" s="17"/>
    </row>
    <row r="493" spans="1:17" ht="12" x14ac:dyDescent="0.2">
      <c r="A493" s="18"/>
      <c r="C493" s="1"/>
      <c r="D493" s="1"/>
      <c r="E493" s="1"/>
      <c r="F493" s="1"/>
      <c r="G493" s="1"/>
      <c r="H493" s="17"/>
      <c r="I493" s="17"/>
      <c r="J493" s="17"/>
      <c r="K493" s="17"/>
      <c r="L493" s="17"/>
      <c r="M493" s="17"/>
      <c r="N493" s="17"/>
      <c r="O493" s="17"/>
      <c r="P493" s="17"/>
      <c r="Q493" s="17"/>
    </row>
    <row r="494" spans="1:17" ht="12" x14ac:dyDescent="0.2">
      <c r="A494" s="18"/>
      <c r="C494" s="1"/>
      <c r="D494" s="1"/>
      <c r="E494" s="1"/>
      <c r="F494" s="1"/>
      <c r="G494" s="1"/>
      <c r="H494" s="17"/>
      <c r="I494" s="17"/>
      <c r="J494" s="17"/>
      <c r="K494" s="17"/>
      <c r="L494" s="17"/>
      <c r="M494" s="17"/>
      <c r="N494" s="17"/>
      <c r="O494" s="17"/>
      <c r="P494" s="17"/>
      <c r="Q494" s="17"/>
    </row>
    <row r="495" spans="1:17" ht="12" x14ac:dyDescent="0.2">
      <c r="A495" s="18"/>
      <c r="C495" s="1"/>
      <c r="D495" s="1"/>
      <c r="E495" s="1"/>
      <c r="F495" s="1"/>
      <c r="G495" s="1"/>
      <c r="H495" s="17"/>
      <c r="I495" s="17"/>
      <c r="J495" s="17"/>
      <c r="K495" s="17"/>
      <c r="L495" s="17"/>
      <c r="M495" s="17"/>
      <c r="N495" s="17"/>
      <c r="O495" s="17"/>
      <c r="P495" s="17"/>
      <c r="Q495" s="17"/>
    </row>
    <row r="496" spans="1:17" ht="12" x14ac:dyDescent="0.2">
      <c r="A496" s="18"/>
      <c r="C496" s="1"/>
      <c r="D496" s="1"/>
      <c r="E496" s="1"/>
      <c r="F496" s="1"/>
      <c r="G496" s="1"/>
      <c r="H496" s="17"/>
      <c r="I496" s="17"/>
      <c r="J496" s="17"/>
      <c r="K496" s="17"/>
      <c r="L496" s="17"/>
      <c r="M496" s="17"/>
      <c r="N496" s="17"/>
      <c r="O496" s="17"/>
      <c r="P496" s="17"/>
      <c r="Q496" s="17"/>
    </row>
    <row r="497" spans="1:17" ht="12.4" customHeight="1" x14ac:dyDescent="0.2">
      <c r="A497" s="18"/>
      <c r="C497" s="1"/>
      <c r="D497" s="1"/>
      <c r="E497" s="1"/>
      <c r="F497" s="1"/>
      <c r="G497" s="1"/>
      <c r="H497" s="17"/>
      <c r="I497" s="17"/>
      <c r="J497" s="17"/>
      <c r="K497" s="17"/>
      <c r="L497" s="17"/>
      <c r="M497" s="17"/>
      <c r="N497" s="17"/>
      <c r="O497" s="17"/>
      <c r="P497" s="17"/>
      <c r="Q497" s="17"/>
    </row>
    <row r="498" spans="1:17" ht="12" x14ac:dyDescent="0.2">
      <c r="A498" s="18"/>
      <c r="C498" s="1"/>
      <c r="D498" s="1"/>
      <c r="E498" s="1"/>
      <c r="F498" s="1"/>
      <c r="G498" s="1"/>
      <c r="H498" s="17"/>
      <c r="I498" s="17"/>
      <c r="J498" s="17"/>
      <c r="K498" s="17"/>
      <c r="L498" s="17"/>
      <c r="M498" s="17"/>
      <c r="N498" s="17"/>
      <c r="O498" s="17"/>
      <c r="P498" s="17"/>
      <c r="Q498" s="17"/>
    </row>
    <row r="499" spans="1:17" ht="12" x14ac:dyDescent="0.2">
      <c r="A499" s="18"/>
      <c r="C499" s="1"/>
      <c r="D499" s="1"/>
      <c r="E499" s="1"/>
      <c r="F499" s="1"/>
      <c r="G499" s="1"/>
      <c r="H499" s="17"/>
      <c r="I499" s="17"/>
      <c r="J499" s="17"/>
      <c r="K499" s="17"/>
      <c r="L499" s="17"/>
      <c r="M499" s="17"/>
      <c r="N499" s="17"/>
      <c r="O499" s="17"/>
      <c r="P499" s="17"/>
      <c r="Q499" s="17"/>
    </row>
    <row r="500" spans="1:17" ht="12" x14ac:dyDescent="0.2">
      <c r="A500" s="18"/>
      <c r="C500" s="1"/>
      <c r="D500" s="1"/>
      <c r="E500" s="1"/>
      <c r="F500" s="1"/>
      <c r="G500" s="1"/>
      <c r="H500" s="17"/>
      <c r="I500" s="17"/>
      <c r="J500" s="17"/>
      <c r="K500" s="17"/>
      <c r="L500" s="17"/>
      <c r="M500" s="17"/>
      <c r="N500" s="17"/>
      <c r="O500" s="17"/>
      <c r="P500" s="17"/>
      <c r="Q500" s="17"/>
    </row>
    <row r="501" spans="1:17" ht="12" x14ac:dyDescent="0.2">
      <c r="A501" s="18"/>
      <c r="C501" s="1"/>
      <c r="D501" s="1"/>
      <c r="E501" s="1"/>
      <c r="F501" s="1"/>
      <c r="G501" s="1"/>
      <c r="H501" s="17"/>
      <c r="I501" s="17"/>
      <c r="J501" s="17"/>
      <c r="K501" s="17"/>
      <c r="L501" s="17"/>
      <c r="M501" s="17"/>
      <c r="N501" s="17"/>
      <c r="O501" s="17"/>
      <c r="P501" s="17"/>
      <c r="Q501" s="17"/>
    </row>
    <row r="502" spans="1:17" ht="12.4" customHeight="1" x14ac:dyDescent="0.2">
      <c r="A502" s="18"/>
      <c r="C502" s="1"/>
      <c r="D502" s="1"/>
      <c r="E502" s="1"/>
      <c r="F502" s="1"/>
      <c r="G502" s="1"/>
      <c r="H502" s="17"/>
      <c r="I502" s="17"/>
      <c r="J502" s="17"/>
      <c r="K502" s="17"/>
      <c r="L502" s="17"/>
      <c r="M502" s="17"/>
      <c r="N502" s="17"/>
      <c r="O502" s="17"/>
      <c r="P502" s="17"/>
      <c r="Q502" s="17"/>
    </row>
    <row r="503" spans="1:17" ht="12" x14ac:dyDescent="0.2">
      <c r="A503" s="18"/>
      <c r="C503" s="1"/>
      <c r="D503" s="1"/>
      <c r="E503" s="1"/>
      <c r="F503" s="1"/>
      <c r="G503" s="1"/>
      <c r="H503" s="17"/>
      <c r="I503" s="17"/>
      <c r="J503" s="17"/>
      <c r="K503" s="17"/>
      <c r="L503" s="17"/>
      <c r="M503" s="17"/>
      <c r="N503" s="17"/>
      <c r="O503" s="17"/>
      <c r="P503" s="17"/>
      <c r="Q503" s="17"/>
    </row>
    <row r="504" spans="1:17" ht="12" x14ac:dyDescent="0.2">
      <c r="A504" s="18"/>
      <c r="C504" s="1"/>
      <c r="D504" s="1"/>
      <c r="E504" s="1"/>
      <c r="F504" s="1"/>
      <c r="G504" s="1"/>
      <c r="H504" s="17"/>
      <c r="I504" s="17"/>
      <c r="J504" s="17"/>
      <c r="K504" s="17"/>
      <c r="L504" s="17"/>
      <c r="M504" s="17"/>
      <c r="N504" s="17"/>
      <c r="O504" s="17"/>
      <c r="P504" s="17"/>
      <c r="Q504" s="17"/>
    </row>
    <row r="505" spans="1:17" ht="12" x14ac:dyDescent="0.2">
      <c r="A505" s="18"/>
      <c r="C505" s="1"/>
      <c r="D505" s="1"/>
      <c r="E505" s="1"/>
      <c r="F505" s="1"/>
      <c r="G505" s="1"/>
      <c r="H505" s="17"/>
      <c r="I505" s="17"/>
      <c r="J505" s="17"/>
      <c r="K505" s="17"/>
      <c r="L505" s="17"/>
      <c r="M505" s="17"/>
      <c r="N505" s="17"/>
      <c r="O505" s="17"/>
      <c r="P505" s="17"/>
      <c r="Q505" s="17"/>
    </row>
    <row r="506" spans="1:17" ht="12" x14ac:dyDescent="0.2">
      <c r="A506" s="18"/>
      <c r="C506" s="1"/>
      <c r="D506" s="1"/>
      <c r="E506" s="1"/>
      <c r="F506" s="1"/>
      <c r="G506" s="1"/>
      <c r="H506" s="17"/>
      <c r="I506" s="17"/>
      <c r="J506" s="17"/>
      <c r="K506" s="17"/>
      <c r="L506" s="17"/>
      <c r="M506" s="17"/>
      <c r="N506" s="17"/>
      <c r="O506" s="17"/>
      <c r="P506" s="17"/>
      <c r="Q506" s="17"/>
    </row>
    <row r="507" spans="1:17" ht="12" x14ac:dyDescent="0.2">
      <c r="A507" s="18"/>
      <c r="C507" s="1"/>
      <c r="D507" s="1"/>
      <c r="E507" s="1"/>
      <c r="F507" s="1"/>
      <c r="G507" s="1"/>
      <c r="H507" s="17"/>
      <c r="I507" s="17"/>
      <c r="J507" s="17"/>
      <c r="K507" s="17"/>
      <c r="L507" s="17"/>
      <c r="M507" s="17"/>
      <c r="N507" s="17"/>
      <c r="O507" s="17"/>
      <c r="P507" s="17"/>
      <c r="Q507" s="17"/>
    </row>
    <row r="508" spans="1:17" ht="12" x14ac:dyDescent="0.2">
      <c r="A508" s="18"/>
      <c r="C508" s="1"/>
      <c r="D508" s="1"/>
      <c r="E508" s="1"/>
      <c r="F508" s="1"/>
      <c r="G508" s="1"/>
      <c r="H508" s="17"/>
      <c r="I508" s="17"/>
      <c r="J508" s="17"/>
      <c r="K508" s="17"/>
      <c r="L508" s="17"/>
      <c r="M508" s="17"/>
      <c r="N508" s="17"/>
      <c r="O508" s="17"/>
      <c r="P508" s="17"/>
      <c r="Q508" s="17"/>
    </row>
    <row r="509" spans="1:17" ht="12" x14ac:dyDescent="0.2">
      <c r="A509" s="18"/>
      <c r="C509" s="1"/>
      <c r="D509" s="1"/>
      <c r="E509" s="1"/>
      <c r="F509" s="1"/>
      <c r="G509" s="1"/>
      <c r="H509" s="17"/>
      <c r="I509" s="17"/>
      <c r="J509" s="17"/>
      <c r="K509" s="17"/>
      <c r="L509" s="17"/>
      <c r="M509" s="17"/>
      <c r="N509" s="17"/>
      <c r="O509" s="17"/>
      <c r="P509" s="17"/>
      <c r="Q509" s="17"/>
    </row>
    <row r="510" spans="1:17" ht="12" x14ac:dyDescent="0.2">
      <c r="A510" s="18"/>
      <c r="C510" s="1"/>
      <c r="D510" s="1"/>
      <c r="E510" s="1"/>
      <c r="F510" s="1"/>
      <c r="G510" s="1"/>
      <c r="H510" s="17"/>
      <c r="I510" s="17"/>
      <c r="J510" s="17"/>
      <c r="K510" s="17"/>
      <c r="L510" s="17"/>
      <c r="M510" s="17"/>
      <c r="N510" s="17"/>
      <c r="O510" s="17"/>
      <c r="P510" s="17"/>
      <c r="Q510" s="17"/>
    </row>
    <row r="511" spans="1:17" ht="12" x14ac:dyDescent="0.2">
      <c r="A511" s="18"/>
      <c r="C511" s="1"/>
      <c r="D511" s="1"/>
      <c r="E511" s="1"/>
      <c r="F511" s="1"/>
      <c r="G511" s="1"/>
      <c r="H511" s="17"/>
      <c r="I511" s="17"/>
      <c r="J511" s="17"/>
      <c r="K511" s="17"/>
      <c r="L511" s="17"/>
      <c r="M511" s="17"/>
      <c r="N511" s="17"/>
      <c r="O511" s="17"/>
      <c r="P511" s="17"/>
      <c r="Q511" s="17"/>
    </row>
    <row r="512" spans="1:17" ht="12" x14ac:dyDescent="0.2">
      <c r="A512" s="18"/>
      <c r="C512" s="1"/>
      <c r="D512" s="1"/>
      <c r="E512" s="1"/>
      <c r="F512" s="1"/>
      <c r="G512" s="1"/>
      <c r="H512" s="17"/>
      <c r="I512" s="17"/>
      <c r="J512" s="17"/>
      <c r="K512" s="17"/>
      <c r="L512" s="17"/>
      <c r="M512" s="17"/>
      <c r="N512" s="17"/>
      <c r="O512" s="17"/>
      <c r="P512" s="17"/>
      <c r="Q512" s="17"/>
    </row>
    <row r="513" spans="1:17" ht="12" x14ac:dyDescent="0.2">
      <c r="A513" s="18"/>
      <c r="C513" s="1"/>
      <c r="D513" s="1"/>
      <c r="E513" s="1"/>
      <c r="F513" s="1"/>
      <c r="G513" s="1"/>
      <c r="H513" s="17"/>
      <c r="I513" s="17"/>
      <c r="J513" s="17"/>
      <c r="K513" s="17"/>
      <c r="L513" s="17"/>
      <c r="M513" s="17"/>
      <c r="N513" s="17"/>
      <c r="O513" s="17"/>
      <c r="P513" s="17"/>
      <c r="Q513" s="17"/>
    </row>
    <row r="514" spans="1:17" ht="12" x14ac:dyDescent="0.2">
      <c r="A514" s="18"/>
      <c r="C514" s="1"/>
      <c r="D514" s="1"/>
      <c r="E514" s="1"/>
      <c r="F514" s="1"/>
      <c r="G514" s="1"/>
      <c r="H514" s="17"/>
      <c r="I514" s="17"/>
      <c r="J514" s="17"/>
      <c r="K514" s="17"/>
      <c r="L514" s="17"/>
      <c r="M514" s="17"/>
      <c r="N514" s="17"/>
      <c r="O514" s="17"/>
      <c r="P514" s="17"/>
      <c r="Q514" s="17"/>
    </row>
    <row r="515" spans="1:17" ht="12" x14ac:dyDescent="0.2">
      <c r="A515" s="18"/>
      <c r="C515" s="1"/>
      <c r="D515" s="1"/>
      <c r="E515" s="1"/>
      <c r="F515" s="1"/>
      <c r="G515" s="1"/>
      <c r="H515" s="17"/>
      <c r="I515" s="17"/>
      <c r="J515" s="17"/>
      <c r="K515" s="17"/>
      <c r="L515" s="17"/>
      <c r="M515" s="17"/>
      <c r="N515" s="17"/>
      <c r="O515" s="17"/>
      <c r="P515" s="17"/>
      <c r="Q515" s="17"/>
    </row>
    <row r="516" spans="1:17" ht="12" x14ac:dyDescent="0.2">
      <c r="A516" s="18"/>
      <c r="C516" s="1"/>
      <c r="D516" s="1"/>
      <c r="E516" s="1"/>
      <c r="F516" s="1"/>
      <c r="G516" s="1"/>
      <c r="H516" s="17"/>
      <c r="I516" s="17"/>
      <c r="J516" s="17"/>
      <c r="K516" s="17"/>
      <c r="L516" s="17"/>
      <c r="M516" s="17"/>
      <c r="N516" s="17"/>
      <c r="O516" s="17"/>
      <c r="P516" s="17"/>
      <c r="Q516" s="17"/>
    </row>
    <row r="517" spans="1:17" ht="12" x14ac:dyDescent="0.2">
      <c r="A517" s="18"/>
      <c r="C517" s="1"/>
      <c r="D517" s="1"/>
      <c r="E517" s="1"/>
      <c r="F517" s="1"/>
      <c r="G517" s="1"/>
      <c r="H517" s="17"/>
      <c r="I517" s="17"/>
      <c r="J517" s="17"/>
      <c r="K517" s="17"/>
      <c r="L517" s="17"/>
      <c r="M517" s="17"/>
      <c r="N517" s="17"/>
      <c r="O517" s="17"/>
      <c r="P517" s="17"/>
      <c r="Q517" s="17"/>
    </row>
    <row r="518" spans="1:17" ht="12" x14ac:dyDescent="0.2">
      <c r="A518" s="18"/>
      <c r="C518" s="1"/>
      <c r="D518" s="1"/>
      <c r="E518" s="1"/>
      <c r="F518" s="1"/>
      <c r="G518" s="1"/>
      <c r="H518" s="17"/>
      <c r="I518" s="17"/>
      <c r="J518" s="17"/>
      <c r="K518" s="17"/>
      <c r="L518" s="17"/>
      <c r="M518" s="17"/>
      <c r="N518" s="17"/>
      <c r="O518" s="17"/>
      <c r="P518" s="17"/>
      <c r="Q518" s="17"/>
    </row>
    <row r="519" spans="1:17" ht="12" x14ac:dyDescent="0.2">
      <c r="A519" s="18"/>
      <c r="C519" s="1"/>
      <c r="D519" s="1"/>
      <c r="E519" s="1"/>
      <c r="F519" s="1"/>
      <c r="G519" s="1"/>
      <c r="H519" s="17"/>
      <c r="I519" s="17"/>
      <c r="J519" s="17"/>
      <c r="K519" s="17"/>
      <c r="L519" s="17"/>
      <c r="M519" s="17"/>
      <c r="N519" s="17"/>
      <c r="O519" s="17"/>
      <c r="P519" s="17"/>
      <c r="Q519" s="17"/>
    </row>
    <row r="520" spans="1:17" ht="12" x14ac:dyDescent="0.2">
      <c r="A520" s="18"/>
      <c r="C520" s="1"/>
      <c r="D520" s="1"/>
      <c r="E520" s="1"/>
      <c r="F520" s="1"/>
      <c r="G520" s="1"/>
      <c r="H520" s="17"/>
      <c r="I520" s="17"/>
      <c r="J520" s="17"/>
      <c r="K520" s="17"/>
      <c r="L520" s="17"/>
      <c r="M520" s="17"/>
      <c r="N520" s="17"/>
      <c r="O520" s="17"/>
      <c r="P520" s="17"/>
      <c r="Q520" s="17"/>
    </row>
    <row r="521" spans="1:17" ht="12" x14ac:dyDescent="0.2">
      <c r="A521" s="18"/>
      <c r="C521" s="1"/>
      <c r="D521" s="1"/>
      <c r="E521" s="1"/>
      <c r="F521" s="1"/>
      <c r="G521" s="1"/>
      <c r="H521" s="17"/>
      <c r="I521" s="17"/>
      <c r="J521" s="17"/>
      <c r="K521" s="17"/>
      <c r="L521" s="17"/>
      <c r="M521" s="17"/>
      <c r="N521" s="17"/>
      <c r="O521" s="17"/>
      <c r="P521" s="17"/>
      <c r="Q521" s="17"/>
    </row>
    <row r="522" spans="1:17" ht="12" x14ac:dyDescent="0.2">
      <c r="A522" s="18"/>
      <c r="C522" s="1"/>
      <c r="D522" s="1"/>
      <c r="E522" s="1"/>
      <c r="F522" s="1"/>
      <c r="G522" s="1"/>
      <c r="H522" s="17"/>
      <c r="I522" s="17"/>
      <c r="J522" s="17"/>
      <c r="K522" s="17"/>
      <c r="L522" s="17"/>
      <c r="M522" s="17"/>
      <c r="N522" s="17"/>
      <c r="O522" s="17"/>
      <c r="P522" s="17"/>
      <c r="Q522" s="17"/>
    </row>
    <row r="523" spans="1:17" ht="12" x14ac:dyDescent="0.2">
      <c r="A523" s="18"/>
      <c r="C523" s="1"/>
      <c r="D523" s="1"/>
      <c r="E523" s="1"/>
      <c r="F523" s="1"/>
      <c r="G523" s="1"/>
      <c r="H523" s="17"/>
      <c r="I523" s="17"/>
      <c r="J523" s="17"/>
      <c r="K523" s="17"/>
      <c r="L523" s="17"/>
      <c r="M523" s="17"/>
      <c r="N523" s="17"/>
      <c r="O523" s="17"/>
      <c r="P523" s="17"/>
      <c r="Q523" s="17"/>
    </row>
    <row r="524" spans="1:17" ht="12" x14ac:dyDescent="0.2">
      <c r="A524" s="18"/>
      <c r="C524" s="1"/>
      <c r="D524" s="1"/>
      <c r="E524" s="1"/>
      <c r="F524" s="1"/>
      <c r="G524" s="1"/>
      <c r="H524" s="17"/>
      <c r="I524" s="17"/>
      <c r="J524" s="17"/>
      <c r="K524" s="17"/>
      <c r="L524" s="17"/>
      <c r="M524" s="17"/>
      <c r="N524" s="17"/>
      <c r="O524" s="17"/>
      <c r="P524" s="17"/>
      <c r="Q524" s="17"/>
    </row>
    <row r="525" spans="1:17" ht="12" x14ac:dyDescent="0.2">
      <c r="A525" s="18"/>
      <c r="C525" s="1"/>
      <c r="D525" s="1"/>
      <c r="E525" s="1"/>
      <c r="F525" s="1"/>
      <c r="G525" s="1"/>
      <c r="H525" s="17"/>
      <c r="I525" s="17"/>
      <c r="J525" s="17"/>
      <c r="K525" s="17"/>
      <c r="L525" s="17"/>
      <c r="M525" s="17"/>
      <c r="N525" s="17"/>
      <c r="O525" s="17"/>
      <c r="P525" s="17"/>
      <c r="Q525" s="17"/>
    </row>
    <row r="526" spans="1:17" ht="12" x14ac:dyDescent="0.2">
      <c r="A526" s="18"/>
      <c r="C526" s="1"/>
      <c r="D526" s="1"/>
      <c r="E526" s="1"/>
      <c r="F526" s="1"/>
      <c r="G526" s="1"/>
      <c r="H526" s="17"/>
      <c r="I526" s="17"/>
      <c r="J526" s="17"/>
      <c r="K526" s="17"/>
      <c r="L526" s="17"/>
      <c r="M526" s="17"/>
      <c r="N526" s="17"/>
      <c r="O526" s="17"/>
      <c r="P526" s="17"/>
      <c r="Q526" s="17"/>
    </row>
    <row r="527" spans="1:17" ht="12" x14ac:dyDescent="0.2">
      <c r="A527" s="18"/>
      <c r="C527" s="1"/>
      <c r="D527" s="1"/>
      <c r="E527" s="1"/>
      <c r="F527" s="1"/>
      <c r="G527" s="1"/>
      <c r="H527" s="17"/>
      <c r="I527" s="17"/>
      <c r="J527" s="17"/>
      <c r="K527" s="17"/>
      <c r="L527" s="17"/>
      <c r="M527" s="17"/>
      <c r="N527" s="17"/>
      <c r="O527" s="17"/>
      <c r="P527" s="17"/>
      <c r="Q527" s="17"/>
    </row>
    <row r="528" spans="1:17" ht="12" x14ac:dyDescent="0.2">
      <c r="A528" s="18"/>
      <c r="C528" s="1"/>
      <c r="D528" s="1"/>
      <c r="E528" s="1"/>
      <c r="F528" s="1"/>
      <c r="G528" s="1"/>
      <c r="H528" s="17"/>
      <c r="I528" s="17"/>
      <c r="J528" s="17"/>
      <c r="K528" s="17"/>
      <c r="L528" s="17"/>
      <c r="M528" s="17"/>
      <c r="N528" s="17"/>
      <c r="O528" s="17"/>
      <c r="P528" s="17"/>
      <c r="Q528" s="17"/>
    </row>
    <row r="529" spans="1:17" ht="12" x14ac:dyDescent="0.2">
      <c r="A529" s="18"/>
      <c r="C529" s="1"/>
      <c r="D529" s="1"/>
      <c r="E529" s="1"/>
      <c r="F529" s="1"/>
      <c r="G529" s="1"/>
      <c r="H529" s="17"/>
      <c r="I529" s="17"/>
      <c r="J529" s="17"/>
      <c r="K529" s="17"/>
      <c r="L529" s="17"/>
      <c r="M529" s="17"/>
      <c r="N529" s="17"/>
      <c r="O529" s="17"/>
      <c r="P529" s="17"/>
      <c r="Q529" s="17"/>
    </row>
    <row r="530" spans="1:17" ht="12" x14ac:dyDescent="0.2">
      <c r="A530" s="18"/>
      <c r="C530" s="1"/>
      <c r="D530" s="1"/>
      <c r="E530" s="1"/>
      <c r="F530" s="1"/>
      <c r="G530" s="1"/>
      <c r="H530" s="17"/>
      <c r="I530" s="17"/>
      <c r="J530" s="17"/>
      <c r="K530" s="17"/>
      <c r="L530" s="17"/>
      <c r="M530" s="17"/>
      <c r="N530" s="17"/>
      <c r="O530" s="17"/>
      <c r="P530" s="17"/>
      <c r="Q530" s="17"/>
    </row>
    <row r="531" spans="1:17" ht="12" x14ac:dyDescent="0.2">
      <c r="A531" s="18"/>
      <c r="C531" s="1"/>
      <c r="D531" s="1"/>
      <c r="E531" s="1"/>
      <c r="F531" s="1"/>
      <c r="G531" s="1"/>
      <c r="H531" s="17"/>
      <c r="I531" s="17"/>
      <c r="J531" s="17"/>
      <c r="K531" s="17"/>
      <c r="L531" s="17"/>
      <c r="M531" s="17"/>
      <c r="N531" s="17"/>
      <c r="O531" s="17"/>
      <c r="P531" s="17"/>
      <c r="Q531" s="17"/>
    </row>
    <row r="532" spans="1:17" ht="12" x14ac:dyDescent="0.2">
      <c r="A532" s="18"/>
      <c r="C532" s="1"/>
      <c r="D532" s="1"/>
      <c r="E532" s="1"/>
      <c r="F532" s="1"/>
      <c r="G532" s="1"/>
      <c r="H532" s="17"/>
      <c r="I532" s="17"/>
      <c r="J532" s="17"/>
      <c r="K532" s="17"/>
      <c r="L532" s="17"/>
      <c r="M532" s="17"/>
      <c r="N532" s="17"/>
      <c r="O532" s="17"/>
      <c r="P532" s="17"/>
      <c r="Q532" s="17"/>
    </row>
    <row r="533" spans="1:17" ht="12" x14ac:dyDescent="0.2">
      <c r="A533" s="18"/>
      <c r="C533" s="1"/>
      <c r="D533" s="1"/>
      <c r="E533" s="1"/>
      <c r="F533" s="1"/>
      <c r="G533" s="1"/>
      <c r="H533" s="17"/>
      <c r="I533" s="17"/>
      <c r="J533" s="17"/>
      <c r="K533" s="17"/>
      <c r="L533" s="17"/>
      <c r="M533" s="17"/>
      <c r="N533" s="17"/>
      <c r="O533" s="17"/>
      <c r="P533" s="17"/>
      <c r="Q533" s="17"/>
    </row>
    <row r="534" spans="1:17" ht="12" x14ac:dyDescent="0.2">
      <c r="A534" s="18"/>
      <c r="C534" s="1"/>
      <c r="D534" s="1"/>
      <c r="E534" s="1"/>
      <c r="F534" s="1"/>
      <c r="G534" s="1"/>
      <c r="H534" s="17"/>
      <c r="I534" s="17"/>
      <c r="J534" s="17"/>
      <c r="K534" s="17"/>
      <c r="L534" s="17"/>
      <c r="M534" s="17"/>
      <c r="N534" s="17"/>
      <c r="O534" s="17"/>
      <c r="P534" s="17"/>
      <c r="Q534" s="17"/>
    </row>
    <row r="535" spans="1:17" ht="12" x14ac:dyDescent="0.2">
      <c r="A535" s="18"/>
      <c r="C535" s="1"/>
      <c r="D535" s="1"/>
      <c r="E535" s="1"/>
      <c r="F535" s="1"/>
      <c r="G535" s="1"/>
      <c r="H535" s="17"/>
      <c r="I535" s="17"/>
      <c r="J535" s="17"/>
      <c r="K535" s="17"/>
      <c r="L535" s="17"/>
      <c r="M535" s="17"/>
      <c r="N535" s="17"/>
      <c r="O535" s="17"/>
      <c r="P535" s="17"/>
      <c r="Q535" s="17"/>
    </row>
    <row r="536" spans="1:17" ht="12" x14ac:dyDescent="0.2">
      <c r="A536" s="18"/>
      <c r="C536" s="1"/>
      <c r="D536" s="1"/>
      <c r="E536" s="1"/>
      <c r="F536" s="1"/>
      <c r="G536" s="1"/>
      <c r="H536" s="17"/>
      <c r="I536" s="17"/>
      <c r="J536" s="17"/>
      <c r="K536" s="17"/>
      <c r="L536" s="17"/>
      <c r="M536" s="17"/>
      <c r="N536" s="17"/>
      <c r="O536" s="17"/>
      <c r="P536" s="17"/>
      <c r="Q536" s="17"/>
    </row>
    <row r="537" spans="1:17" ht="12" x14ac:dyDescent="0.2">
      <c r="A537" s="18"/>
      <c r="C537" s="1"/>
      <c r="D537" s="1"/>
      <c r="E537" s="1"/>
      <c r="F537" s="1"/>
      <c r="G537" s="1"/>
      <c r="H537" s="17"/>
      <c r="I537" s="17"/>
      <c r="J537" s="17"/>
      <c r="K537" s="17"/>
      <c r="L537" s="17"/>
      <c r="M537" s="17"/>
      <c r="N537" s="17"/>
      <c r="O537" s="17"/>
      <c r="P537" s="17"/>
      <c r="Q537" s="17"/>
    </row>
    <row r="538" spans="1:17" ht="12" x14ac:dyDescent="0.2">
      <c r="A538" s="18"/>
      <c r="C538" s="1"/>
      <c r="D538" s="1"/>
      <c r="E538" s="1"/>
      <c r="F538" s="1"/>
      <c r="G538" s="1"/>
      <c r="H538" s="17"/>
      <c r="I538" s="17"/>
      <c r="J538" s="17"/>
      <c r="K538" s="17"/>
      <c r="L538" s="17"/>
      <c r="M538" s="17"/>
      <c r="N538" s="17"/>
      <c r="O538" s="17"/>
      <c r="P538" s="17"/>
      <c r="Q538" s="17"/>
    </row>
    <row r="539" spans="1:17" ht="12" x14ac:dyDescent="0.2">
      <c r="A539" s="18"/>
      <c r="C539" s="1"/>
      <c r="D539" s="1"/>
      <c r="E539" s="1"/>
      <c r="F539" s="1"/>
      <c r="G539" s="1"/>
      <c r="H539" s="17"/>
      <c r="I539" s="17"/>
      <c r="J539" s="17"/>
      <c r="K539" s="17"/>
      <c r="L539" s="17"/>
      <c r="M539" s="17"/>
      <c r="N539" s="17"/>
      <c r="O539" s="17"/>
      <c r="P539" s="17"/>
      <c r="Q539" s="17"/>
    </row>
    <row r="540" spans="1:17" ht="12" x14ac:dyDescent="0.2">
      <c r="A540" s="18"/>
      <c r="C540" s="1"/>
      <c r="D540" s="1"/>
      <c r="E540" s="1"/>
      <c r="F540" s="1"/>
      <c r="G540" s="1"/>
      <c r="H540" s="17"/>
      <c r="I540" s="17"/>
      <c r="J540" s="17"/>
      <c r="K540" s="17"/>
      <c r="L540" s="17"/>
      <c r="M540" s="17"/>
      <c r="N540" s="17"/>
      <c r="O540" s="17"/>
      <c r="P540" s="17"/>
      <c r="Q540" s="17"/>
    </row>
    <row r="541" spans="1:17" ht="12" x14ac:dyDescent="0.2">
      <c r="A541" s="18"/>
      <c r="C541" s="1"/>
      <c r="D541" s="1"/>
      <c r="E541" s="1"/>
      <c r="F541" s="1"/>
      <c r="G541" s="1"/>
      <c r="H541" s="17"/>
      <c r="I541" s="17"/>
      <c r="J541" s="17"/>
      <c r="K541" s="17"/>
      <c r="L541" s="17"/>
      <c r="M541" s="17"/>
      <c r="N541" s="17"/>
      <c r="O541" s="17"/>
      <c r="P541" s="17"/>
      <c r="Q541" s="17"/>
    </row>
    <row r="542" spans="1:17" ht="12" x14ac:dyDescent="0.2">
      <c r="A542" s="18"/>
      <c r="C542" s="1"/>
      <c r="D542" s="1"/>
      <c r="E542" s="1"/>
      <c r="F542" s="1"/>
      <c r="G542" s="1"/>
      <c r="H542" s="17"/>
      <c r="I542" s="17"/>
      <c r="J542" s="17"/>
      <c r="K542" s="17"/>
      <c r="L542" s="17"/>
      <c r="M542" s="17"/>
      <c r="N542" s="17"/>
      <c r="O542" s="17"/>
      <c r="P542" s="17"/>
      <c r="Q542" s="17"/>
    </row>
    <row r="543" spans="1:17" ht="12" x14ac:dyDescent="0.2">
      <c r="A543" s="18"/>
      <c r="C543" s="1"/>
      <c r="D543" s="1"/>
      <c r="E543" s="1"/>
      <c r="F543" s="1"/>
      <c r="G543" s="1"/>
      <c r="H543" s="17"/>
      <c r="I543" s="17"/>
      <c r="J543" s="17"/>
      <c r="K543" s="17"/>
      <c r="L543" s="17"/>
      <c r="M543" s="17"/>
      <c r="N543" s="17"/>
      <c r="O543" s="17"/>
      <c r="P543" s="17"/>
      <c r="Q543" s="17"/>
    </row>
    <row r="544" spans="1:17" ht="12" x14ac:dyDescent="0.2">
      <c r="A544" s="18"/>
      <c r="C544" s="1"/>
      <c r="D544" s="1"/>
      <c r="E544" s="1"/>
      <c r="F544" s="1"/>
      <c r="G544" s="1"/>
      <c r="H544" s="17"/>
      <c r="I544" s="17"/>
      <c r="J544" s="17"/>
      <c r="K544" s="17"/>
      <c r="L544" s="17"/>
      <c r="M544" s="17"/>
      <c r="N544" s="17"/>
      <c r="O544" s="17"/>
      <c r="P544" s="17"/>
      <c r="Q544" s="17"/>
    </row>
    <row r="545" spans="1:17" ht="12" x14ac:dyDescent="0.2">
      <c r="A545" s="18"/>
      <c r="C545" s="1"/>
      <c r="D545" s="1"/>
      <c r="E545" s="1"/>
      <c r="F545" s="1"/>
      <c r="G545" s="1"/>
      <c r="H545" s="17"/>
      <c r="I545" s="17"/>
      <c r="J545" s="17"/>
      <c r="K545" s="17"/>
      <c r="L545" s="17"/>
      <c r="M545" s="17"/>
      <c r="N545" s="17"/>
      <c r="O545" s="17"/>
      <c r="P545" s="17"/>
      <c r="Q545" s="17"/>
    </row>
    <row r="546" spans="1:17" ht="12" x14ac:dyDescent="0.2">
      <c r="A546" s="18"/>
      <c r="C546" s="1"/>
      <c r="D546" s="1"/>
      <c r="E546" s="1"/>
      <c r="F546" s="1"/>
      <c r="G546" s="1"/>
      <c r="H546" s="17"/>
      <c r="I546" s="17"/>
      <c r="J546" s="17"/>
      <c r="K546" s="17"/>
      <c r="L546" s="17"/>
      <c r="M546" s="17"/>
      <c r="N546" s="17"/>
      <c r="O546" s="17"/>
      <c r="P546" s="17"/>
      <c r="Q546" s="17"/>
    </row>
    <row r="547" spans="1:17" ht="12" x14ac:dyDescent="0.2">
      <c r="A547" s="18"/>
      <c r="C547" s="1"/>
      <c r="D547" s="1"/>
      <c r="E547" s="1"/>
      <c r="F547" s="1"/>
      <c r="G547" s="1"/>
      <c r="H547" s="17"/>
      <c r="I547" s="17"/>
      <c r="J547" s="17"/>
      <c r="K547" s="17"/>
      <c r="L547" s="17"/>
      <c r="M547" s="17"/>
      <c r="N547" s="17"/>
      <c r="O547" s="17"/>
      <c r="P547" s="17"/>
      <c r="Q547" s="17"/>
    </row>
    <row r="548" spans="1:17" ht="12" x14ac:dyDescent="0.2">
      <c r="A548" s="18"/>
      <c r="C548" s="1"/>
      <c r="D548" s="1"/>
      <c r="E548" s="1"/>
      <c r="F548" s="1"/>
      <c r="G548" s="1"/>
      <c r="H548" s="17"/>
      <c r="I548" s="17"/>
      <c r="J548" s="17"/>
      <c r="K548" s="17"/>
      <c r="L548" s="17"/>
      <c r="M548" s="17"/>
      <c r="N548" s="17"/>
      <c r="O548" s="17"/>
      <c r="P548" s="17"/>
      <c r="Q548" s="17"/>
    </row>
    <row r="549" spans="1:17" ht="12" x14ac:dyDescent="0.2">
      <c r="A549" s="18"/>
      <c r="C549" s="1"/>
      <c r="D549" s="1"/>
      <c r="E549" s="1"/>
      <c r="F549" s="1"/>
      <c r="G549" s="1"/>
      <c r="H549" s="17"/>
      <c r="I549" s="17"/>
      <c r="J549" s="17"/>
      <c r="K549" s="17"/>
      <c r="L549" s="17"/>
      <c r="M549" s="17"/>
      <c r="N549" s="17"/>
      <c r="O549" s="17"/>
      <c r="P549" s="17"/>
      <c r="Q549" s="17"/>
    </row>
    <row r="550" spans="1:17" ht="12" x14ac:dyDescent="0.2">
      <c r="A550" s="18"/>
      <c r="C550" s="1"/>
      <c r="D550" s="1"/>
      <c r="E550" s="1"/>
      <c r="F550" s="1"/>
      <c r="G550" s="1"/>
      <c r="H550" s="17"/>
      <c r="I550" s="17"/>
      <c r="J550" s="17"/>
      <c r="K550" s="17"/>
      <c r="L550" s="17"/>
      <c r="M550" s="17"/>
      <c r="N550" s="17"/>
      <c r="O550" s="17"/>
      <c r="P550" s="17"/>
      <c r="Q550" s="17"/>
    </row>
    <row r="551" spans="1:17" ht="12" x14ac:dyDescent="0.2">
      <c r="A551" s="18"/>
      <c r="C551" s="1"/>
      <c r="D551" s="1"/>
      <c r="E551" s="1"/>
      <c r="F551" s="1"/>
      <c r="G551" s="1"/>
      <c r="H551" s="17"/>
      <c r="I551" s="17"/>
      <c r="J551" s="17"/>
      <c r="K551" s="17"/>
      <c r="L551" s="17"/>
      <c r="M551" s="17"/>
      <c r="N551" s="17"/>
      <c r="O551" s="17"/>
      <c r="P551" s="17"/>
      <c r="Q551" s="17"/>
    </row>
    <row r="552" spans="1:17" ht="12" x14ac:dyDescent="0.2">
      <c r="A552" s="18"/>
      <c r="C552" s="1"/>
      <c r="D552" s="1"/>
      <c r="E552" s="1"/>
      <c r="F552" s="1"/>
      <c r="G552" s="1"/>
      <c r="H552" s="17"/>
      <c r="I552" s="17"/>
      <c r="J552" s="17"/>
      <c r="K552" s="17"/>
      <c r="L552" s="17"/>
      <c r="M552" s="17"/>
      <c r="N552" s="17"/>
      <c r="O552" s="17"/>
      <c r="P552" s="17"/>
      <c r="Q552" s="17"/>
    </row>
    <row r="553" spans="1:17" ht="12" x14ac:dyDescent="0.2">
      <c r="A553" s="18"/>
      <c r="C553" s="1"/>
      <c r="D553" s="1"/>
      <c r="E553" s="1"/>
      <c r="F553" s="1"/>
      <c r="G553" s="1"/>
      <c r="H553" s="17"/>
      <c r="I553" s="17"/>
      <c r="J553" s="17"/>
      <c r="K553" s="17"/>
      <c r="L553" s="17"/>
      <c r="M553" s="17"/>
      <c r="N553" s="17"/>
      <c r="O553" s="17"/>
      <c r="P553" s="17"/>
      <c r="Q553" s="17"/>
    </row>
    <row r="554" spans="1:17" ht="12" x14ac:dyDescent="0.2">
      <c r="A554" s="18"/>
      <c r="C554" s="1"/>
      <c r="D554" s="1"/>
      <c r="E554" s="1"/>
      <c r="F554" s="1"/>
      <c r="G554" s="1"/>
      <c r="H554" s="17"/>
      <c r="I554" s="17"/>
      <c r="J554" s="17"/>
      <c r="K554" s="17"/>
      <c r="L554" s="17"/>
      <c r="M554" s="17"/>
      <c r="N554" s="17"/>
      <c r="O554" s="17"/>
      <c r="P554" s="17"/>
      <c r="Q554" s="17"/>
    </row>
    <row r="555" spans="1:17" ht="12" x14ac:dyDescent="0.2">
      <c r="A555" s="18"/>
      <c r="C555" s="1"/>
      <c r="D555" s="1"/>
      <c r="E555" s="1"/>
      <c r="F555" s="1"/>
      <c r="G555" s="1"/>
      <c r="H555" s="17"/>
      <c r="I555" s="17"/>
      <c r="J555" s="17"/>
      <c r="K555" s="17"/>
      <c r="L555" s="17"/>
      <c r="M555" s="17"/>
      <c r="N555" s="17"/>
      <c r="O555" s="17"/>
      <c r="P555" s="17"/>
      <c r="Q555" s="17"/>
    </row>
    <row r="556" spans="1:17" ht="12" x14ac:dyDescent="0.2">
      <c r="A556" s="18"/>
      <c r="C556" s="1"/>
      <c r="D556" s="1"/>
      <c r="E556" s="1"/>
      <c r="F556" s="1"/>
      <c r="G556" s="1"/>
      <c r="H556" s="17"/>
      <c r="I556" s="17"/>
      <c r="J556" s="17"/>
      <c r="K556" s="17"/>
      <c r="L556" s="17"/>
      <c r="M556" s="17"/>
      <c r="N556" s="17"/>
      <c r="O556" s="17"/>
      <c r="P556" s="17"/>
      <c r="Q556" s="17"/>
    </row>
    <row r="557" spans="1:17" ht="12" x14ac:dyDescent="0.2">
      <c r="A557" s="18"/>
      <c r="C557" s="1"/>
      <c r="D557" s="1"/>
      <c r="E557" s="1"/>
      <c r="F557" s="1"/>
      <c r="G557" s="1"/>
      <c r="H557" s="17"/>
      <c r="I557" s="17"/>
      <c r="J557" s="17"/>
      <c r="K557" s="17"/>
      <c r="L557" s="17"/>
      <c r="M557" s="17"/>
      <c r="N557" s="17"/>
      <c r="O557" s="17"/>
      <c r="P557" s="17"/>
      <c r="Q557" s="17"/>
    </row>
    <row r="558" spans="1:17" ht="12" x14ac:dyDescent="0.2">
      <c r="A558" s="18"/>
      <c r="C558" s="1"/>
      <c r="D558" s="1"/>
      <c r="E558" s="1"/>
      <c r="F558" s="1"/>
      <c r="G558" s="1"/>
      <c r="H558" s="17"/>
      <c r="I558" s="17"/>
      <c r="J558" s="17"/>
      <c r="K558" s="17"/>
      <c r="L558" s="17"/>
      <c r="M558" s="17"/>
      <c r="N558" s="17"/>
      <c r="O558" s="17"/>
      <c r="P558" s="17"/>
      <c r="Q558" s="17"/>
    </row>
    <row r="559" spans="1:17" ht="12" x14ac:dyDescent="0.2">
      <c r="A559" s="18"/>
      <c r="C559" s="1"/>
      <c r="D559" s="1"/>
      <c r="E559" s="1"/>
      <c r="F559" s="1"/>
      <c r="G559" s="1"/>
      <c r="H559" s="17"/>
      <c r="I559" s="17"/>
      <c r="J559" s="17"/>
      <c r="K559" s="17"/>
      <c r="L559" s="17"/>
      <c r="M559" s="17"/>
      <c r="N559" s="17"/>
      <c r="O559" s="17"/>
      <c r="P559" s="17"/>
      <c r="Q559" s="17"/>
    </row>
    <row r="560" spans="1:17" ht="12" x14ac:dyDescent="0.2">
      <c r="A560" s="18"/>
      <c r="C560" s="1"/>
      <c r="D560" s="1"/>
      <c r="E560" s="1"/>
      <c r="F560" s="1"/>
      <c r="G560" s="1"/>
      <c r="H560" s="17"/>
      <c r="I560" s="17"/>
      <c r="J560" s="17"/>
      <c r="K560" s="17"/>
      <c r="L560" s="17"/>
      <c r="M560" s="17"/>
      <c r="N560" s="17"/>
      <c r="O560" s="17"/>
      <c r="P560" s="17"/>
      <c r="Q560" s="17"/>
    </row>
    <row r="561" spans="1:17" ht="12" x14ac:dyDescent="0.2">
      <c r="A561" s="18"/>
      <c r="C561" s="1"/>
      <c r="D561" s="1"/>
      <c r="E561" s="1"/>
      <c r="F561" s="1"/>
      <c r="G561" s="1"/>
      <c r="H561" s="17"/>
      <c r="I561" s="17"/>
      <c r="J561" s="17"/>
      <c r="K561" s="17"/>
      <c r="L561" s="17"/>
      <c r="M561" s="17"/>
      <c r="N561" s="17"/>
      <c r="O561" s="17"/>
      <c r="P561" s="17"/>
      <c r="Q561" s="17"/>
    </row>
    <row r="562" spans="1:17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</row>
    <row r="563" spans="1:17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</row>
    <row r="564" spans="1:17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</row>
    <row r="565" spans="1:17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</row>
    <row r="566" spans="1:17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</row>
    <row r="567" spans="1:17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</row>
    <row r="568" spans="1:17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</row>
    <row r="569" spans="1:17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</row>
    <row r="570" spans="1:17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</row>
    <row r="571" spans="1:17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</row>
    <row r="572" spans="1:17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</row>
    <row r="573" spans="1:17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</row>
    <row r="574" spans="1:17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</row>
    <row r="575" spans="1:17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</row>
    <row r="576" spans="1:17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</row>
    <row r="577" spans="1:17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</row>
    <row r="578" spans="1:17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</row>
    <row r="579" spans="1:17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</row>
    <row r="580" spans="1:17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</row>
    <row r="581" spans="1:17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</row>
    <row r="582" spans="1:17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</row>
    <row r="583" spans="1:17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</row>
    <row r="584" spans="1:17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</row>
    <row r="585" spans="1:17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</row>
    <row r="586" spans="1:17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</row>
    <row r="587" spans="1:17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</row>
    <row r="588" spans="1:17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</row>
    <row r="589" spans="1:17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</row>
    <row r="590" spans="1:17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</row>
    <row r="591" spans="1:17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</row>
    <row r="592" spans="1:17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</row>
    <row r="593" spans="1:17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</row>
    <row r="594" spans="1:17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</row>
    <row r="595" spans="1:17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</row>
    <row r="596" spans="1:17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</row>
    <row r="597" spans="1:17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</row>
    <row r="598" spans="1:17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</row>
    <row r="599" spans="1:17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</row>
    <row r="600" spans="1:17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</row>
    <row r="601" spans="1:17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</row>
    <row r="602" spans="1:17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</row>
    <row r="603" spans="1:17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</row>
    <row r="604" spans="1:17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</row>
    <row r="605" spans="1:17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</row>
    <row r="606" spans="1:17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</row>
    <row r="607" spans="1:17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</row>
    <row r="608" spans="1:17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</row>
    <row r="609" spans="1:17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</row>
    <row r="610" spans="1:17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</row>
    <row r="611" spans="1:17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</row>
    <row r="612" spans="1:17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</row>
    <row r="613" spans="1:17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</row>
    <row r="614" spans="1:17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</row>
    <row r="615" spans="1:17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</row>
    <row r="616" spans="1:17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</row>
    <row r="617" spans="1:17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</row>
    <row r="618" spans="1:17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</row>
    <row r="619" spans="1:17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</row>
    <row r="620" spans="1:17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</row>
    <row r="621" spans="1:17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</row>
    <row r="622" spans="1:17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</row>
    <row r="623" spans="1:17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</row>
    <row r="624" spans="1:17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</row>
    <row r="625" spans="1:17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</row>
    <row r="626" spans="1:17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</row>
    <row r="627" spans="1:17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</row>
    <row r="628" spans="1:17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</row>
    <row r="629" spans="1:17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</row>
    <row r="630" spans="1:17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</row>
    <row r="631" spans="1:17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</row>
    <row r="632" spans="1:17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</row>
    <row r="633" spans="1:17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</row>
    <row r="634" spans="1:17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</row>
    <row r="635" spans="1:17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</row>
    <row r="636" spans="1:17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</row>
    <row r="637" spans="1:17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</row>
    <row r="638" spans="1:17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</row>
    <row r="639" spans="1:17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</row>
  </sheetData>
  <mergeCells count="8">
    <mergeCell ref="A82:A85"/>
    <mergeCell ref="A73:A81"/>
    <mergeCell ref="A2:Q2"/>
    <mergeCell ref="A69:B69"/>
    <mergeCell ref="A66:B66"/>
    <mergeCell ref="A3:B3"/>
    <mergeCell ref="B71:G71"/>
    <mergeCell ref="A71:A72"/>
  </mergeCells>
  <phoneticPr fontId="0" type="noConversion"/>
  <conditionalFormatting sqref="P5 P7:P10 P47:P48 P54:P58">
    <cfRule type="cellIs" dxfId="28" priority="7" stopIfTrue="1" operator="greaterThan">
      <formula>100</formula>
    </cfRule>
  </conditionalFormatting>
  <conditionalFormatting sqref="P28:P32 P41:P42 P45">
    <cfRule type="cellIs" dxfId="27" priority="1" stopIfTrue="1" operator="greaterThan">
      <formula>100</formula>
    </cfRule>
  </conditionalFormatting>
  <printOptions horizontalCentered="1"/>
  <pageMargins left="0.19685039370078741" right="0.19685039370078741" top="0.55118110236220474" bottom="0.31496062992125984" header="0.27559055118110237" footer="0.15748031496062992"/>
  <pageSetup paperSize="9" scale="55" fitToWidth="0" orientation="landscape" r:id="rId1"/>
  <headerFooter alignWithMargins="0">
    <oddHeader>&amp;L&amp;9Seção Financeira/ SADM / EPSJV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A656"/>
  <sheetViews>
    <sheetView topLeftCell="A36" zoomScaleNormal="100" workbookViewId="0">
      <pane xSplit="2" topLeftCell="K1" activePane="topRight" state="frozen"/>
      <selection activeCell="B49" sqref="B49"/>
      <selection pane="topRight" activeCell="D19" sqref="D19"/>
    </sheetView>
  </sheetViews>
  <sheetFormatPr defaultColWidth="9.28515625" defaultRowHeight="11.25" x14ac:dyDescent="0.2"/>
  <cols>
    <col min="1" max="1" width="5.42578125" style="14" customWidth="1"/>
    <col min="2" max="2" width="27.85546875" style="1" customWidth="1"/>
    <col min="3" max="3" width="10.28515625" style="3" customWidth="1"/>
    <col min="4" max="5" width="10.42578125" style="3" customWidth="1"/>
    <col min="6" max="7" width="10.28515625" style="3" customWidth="1"/>
    <col min="8" max="10" width="9.7109375" style="1" customWidth="1"/>
    <col min="11" max="14" width="11.28515625" style="1" customWidth="1"/>
    <col min="15" max="15" width="12.7109375" style="1" customWidth="1"/>
    <col min="16" max="16" width="12.28515625" style="1" customWidth="1"/>
    <col min="17" max="17" width="7.42578125" style="1" customWidth="1"/>
    <col min="18" max="18" width="6.7109375" style="1" customWidth="1"/>
    <col min="19" max="19" width="9.28515625" style="1"/>
    <col min="20" max="20" width="11.28515625" style="1" bestFit="1" customWidth="1"/>
    <col min="21" max="16384" width="9.28515625" style="1"/>
  </cols>
  <sheetData>
    <row r="1" spans="1:27" ht="15" x14ac:dyDescent="0.25">
      <c r="A1" s="61" t="s">
        <v>418</v>
      </c>
    </row>
    <row r="2" spans="1:27" ht="18" x14ac:dyDescent="0.25">
      <c r="A2" s="876" t="s">
        <v>83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203"/>
    </row>
    <row r="3" spans="1:27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165" t="s">
        <v>16</v>
      </c>
      <c r="G3" s="117" t="s">
        <v>17</v>
      </c>
      <c r="H3" s="101" t="s">
        <v>3</v>
      </c>
      <c r="I3" s="116" t="s">
        <v>4</v>
      </c>
      <c r="J3" s="83" t="s">
        <v>5</v>
      </c>
      <c r="K3" s="116" t="s">
        <v>6</v>
      </c>
      <c r="L3" s="116" t="s">
        <v>7</v>
      </c>
      <c r="M3" s="116" t="s">
        <v>8</v>
      </c>
      <c r="N3" s="118" t="s">
        <v>9</v>
      </c>
      <c r="O3" s="119" t="s">
        <v>28</v>
      </c>
      <c r="P3" s="57" t="s">
        <v>157</v>
      </c>
      <c r="Q3" s="189" t="s">
        <v>76</v>
      </c>
      <c r="R3" s="112"/>
      <c r="S3" s="112"/>
      <c r="T3" s="112"/>
      <c r="U3" s="112"/>
      <c r="V3" s="112"/>
      <c r="W3" s="112"/>
      <c r="X3" s="112"/>
      <c r="Y3" s="112"/>
      <c r="Z3" s="112"/>
      <c r="AA3" s="112"/>
    </row>
    <row r="4" spans="1:27" ht="14.25" customHeight="1" x14ac:dyDescent="0.2">
      <c r="A4" s="127">
        <v>14</v>
      </c>
      <c r="B4" s="128" t="s">
        <v>10</v>
      </c>
      <c r="C4" s="385"/>
      <c r="D4" s="385"/>
      <c r="E4" s="385"/>
      <c r="F4" s="371"/>
      <c r="G4" s="567"/>
      <c r="H4" s="385"/>
      <c r="I4" s="385"/>
      <c r="J4" s="371"/>
      <c r="K4" s="385"/>
      <c r="L4" s="385"/>
      <c r="M4" s="385"/>
      <c r="N4" s="385"/>
      <c r="O4" s="30">
        <f t="shared" ref="O4:O10" si="0">SUM(C4:N4)</f>
        <v>0</v>
      </c>
      <c r="P4" s="8"/>
      <c r="Q4" s="49"/>
      <c r="R4" s="28"/>
    </row>
    <row r="5" spans="1:27" ht="14.25" customHeight="1" x14ac:dyDescent="0.2">
      <c r="A5" s="468">
        <v>18</v>
      </c>
      <c r="B5" s="128" t="s">
        <v>153</v>
      </c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8">
        <f>SUM(C5:N5)</f>
        <v>0</v>
      </c>
      <c r="P5" s="8"/>
      <c r="Q5" s="49"/>
      <c r="R5" s="17"/>
    </row>
    <row r="6" spans="1:27" ht="14.25" customHeight="1" x14ac:dyDescent="0.2">
      <c r="A6" s="127">
        <v>30</v>
      </c>
      <c r="B6" s="128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8">
        <f>SUM(P7:P10)</f>
        <v>0</v>
      </c>
      <c r="Q6" s="31" t="e">
        <f>O6/P6*100</f>
        <v>#DIV/0!</v>
      </c>
      <c r="R6" s="17"/>
    </row>
    <row r="7" spans="1:27" ht="12.4" customHeight="1" x14ac:dyDescent="0.2">
      <c r="A7" s="129"/>
      <c r="B7" s="115" t="s">
        <v>24</v>
      </c>
      <c r="C7" s="372"/>
      <c r="D7" s="372"/>
      <c r="E7" s="372"/>
      <c r="F7" s="372"/>
      <c r="G7" s="372"/>
      <c r="H7" s="372"/>
      <c r="I7" s="372"/>
      <c r="J7" s="377"/>
      <c r="K7" s="372"/>
      <c r="L7" s="377"/>
      <c r="M7" s="377"/>
      <c r="N7" s="377"/>
      <c r="O7" s="9">
        <f t="shared" si="0"/>
        <v>0</v>
      </c>
      <c r="P7" s="10"/>
      <c r="Q7" s="38"/>
      <c r="R7" s="17"/>
    </row>
    <row r="8" spans="1:27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 t="shared" si="0"/>
        <v>0</v>
      </c>
      <c r="P8" s="10"/>
      <c r="Q8" s="38"/>
      <c r="R8" s="17"/>
    </row>
    <row r="9" spans="1:27" ht="12.4" customHeight="1" x14ac:dyDescent="0.2">
      <c r="A9" s="130"/>
      <c r="B9" s="6" t="s">
        <v>140</v>
      </c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10">
        <f t="shared" si="0"/>
        <v>0</v>
      </c>
      <c r="P9" s="10"/>
      <c r="Q9" s="48"/>
      <c r="R9" s="17"/>
    </row>
    <row r="10" spans="1:27" ht="12.4" customHeight="1" x14ac:dyDescent="0.2">
      <c r="A10" s="131"/>
      <c r="B10" s="5" t="s">
        <v>305</v>
      </c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9">
        <f t="shared" si="0"/>
        <v>0</v>
      </c>
      <c r="P10" s="10"/>
      <c r="Q10" s="48"/>
      <c r="R10" s="17"/>
    </row>
    <row r="11" spans="1:27" ht="14.25" customHeight="1" x14ac:dyDescent="0.2">
      <c r="A11" s="127">
        <v>33</v>
      </c>
      <c r="B11" s="128" t="s">
        <v>18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0</v>
      </c>
      <c r="P11" s="7">
        <f>SUM(P12:P15)</f>
        <v>0</v>
      </c>
      <c r="Q11" s="49"/>
      <c r="R11" s="17"/>
    </row>
    <row r="12" spans="1:27" ht="14.25" customHeight="1" x14ac:dyDescent="0.2">
      <c r="A12" s="132"/>
      <c r="B12" s="115" t="s">
        <v>112</v>
      </c>
      <c r="C12" s="370"/>
      <c r="D12" s="370"/>
      <c r="E12" s="370"/>
      <c r="F12" s="370"/>
      <c r="G12" s="370"/>
      <c r="H12" s="370"/>
      <c r="I12" s="370"/>
      <c r="J12" s="370"/>
      <c r="K12" s="370"/>
      <c r="L12" s="370"/>
      <c r="M12" s="370"/>
      <c r="N12" s="370"/>
      <c r="O12" s="9">
        <f t="shared" ref="O12:O68" si="3">SUM(C12:N12)</f>
        <v>0</v>
      </c>
      <c r="P12" s="9"/>
      <c r="Q12" s="38"/>
      <c r="R12" s="17"/>
    </row>
    <row r="13" spans="1:27" ht="14.25" customHeight="1" x14ac:dyDescent="0.2">
      <c r="A13" s="134"/>
      <c r="B13" s="6" t="s">
        <v>288</v>
      </c>
      <c r="C13" s="379"/>
      <c r="D13" s="379"/>
      <c r="E13" s="379"/>
      <c r="F13" s="379"/>
      <c r="G13" s="379"/>
      <c r="H13" s="379"/>
      <c r="I13" s="379"/>
      <c r="J13" s="379"/>
      <c r="K13" s="379"/>
      <c r="L13" s="379"/>
      <c r="M13" s="379"/>
      <c r="N13" s="379"/>
      <c r="O13" s="10">
        <f t="shared" si="3"/>
        <v>0</v>
      </c>
      <c r="P13" s="10"/>
      <c r="Q13" s="38"/>
      <c r="R13" s="17"/>
    </row>
    <row r="14" spans="1:27" ht="14.25" customHeight="1" x14ac:dyDescent="0.2">
      <c r="A14" s="134"/>
      <c r="B14" s="6" t="s">
        <v>270</v>
      </c>
      <c r="C14" s="379"/>
      <c r="D14" s="379"/>
      <c r="E14" s="379"/>
      <c r="F14" s="379"/>
      <c r="G14" s="379"/>
      <c r="H14" s="379"/>
      <c r="I14" s="379"/>
      <c r="J14" s="379"/>
      <c r="K14" s="379"/>
      <c r="L14" s="379"/>
      <c r="M14" s="379"/>
      <c r="N14" s="379"/>
      <c r="O14" s="10">
        <f t="shared" si="3"/>
        <v>0</v>
      </c>
      <c r="P14" s="10"/>
      <c r="Q14" s="38"/>
      <c r="R14" s="17"/>
    </row>
    <row r="15" spans="1:27" ht="14.25" customHeight="1" x14ac:dyDescent="0.2">
      <c r="A15" s="206"/>
      <c r="B15" s="5" t="s">
        <v>155</v>
      </c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83"/>
      <c r="N15" s="383"/>
      <c r="O15" s="40">
        <f t="shared" si="3"/>
        <v>0</v>
      </c>
      <c r="P15" s="40"/>
      <c r="Q15" s="49"/>
      <c r="R15" s="17"/>
    </row>
    <row r="16" spans="1:27" ht="14.25" customHeight="1" x14ac:dyDescent="0.2">
      <c r="A16" s="136">
        <v>34</v>
      </c>
      <c r="B16" s="128" t="s">
        <v>211</v>
      </c>
      <c r="C16" s="378">
        <f>C17+C18</f>
        <v>51359.73</v>
      </c>
      <c r="D16" s="378">
        <f t="shared" ref="D16:N16" si="4">D17+D18</f>
        <v>49802.400000000001</v>
      </c>
      <c r="E16" s="378">
        <f t="shared" si="4"/>
        <v>0</v>
      </c>
      <c r="F16" s="378">
        <f t="shared" si="4"/>
        <v>0</v>
      </c>
      <c r="G16" s="378">
        <f t="shared" si="4"/>
        <v>0</v>
      </c>
      <c r="H16" s="378">
        <f t="shared" si="4"/>
        <v>0</v>
      </c>
      <c r="I16" s="378">
        <f t="shared" si="4"/>
        <v>0</v>
      </c>
      <c r="J16" s="378">
        <f t="shared" si="4"/>
        <v>0</v>
      </c>
      <c r="K16" s="378">
        <f t="shared" si="4"/>
        <v>0</v>
      </c>
      <c r="L16" s="378">
        <f t="shared" si="4"/>
        <v>0</v>
      </c>
      <c r="M16" s="378">
        <f t="shared" si="4"/>
        <v>0</v>
      </c>
      <c r="N16" s="378">
        <f t="shared" si="4"/>
        <v>0</v>
      </c>
      <c r="O16" s="371">
        <f>O17+O18</f>
        <v>101162.13</v>
      </c>
      <c r="P16" s="371">
        <f>P17+P18</f>
        <v>0</v>
      </c>
      <c r="Q16" s="49" t="e">
        <f>O16/P16*100</f>
        <v>#DIV/0!</v>
      </c>
      <c r="R16" s="17"/>
    </row>
    <row r="17" spans="1:18" ht="12.75" customHeight="1" x14ac:dyDescent="0.2">
      <c r="A17" s="697"/>
      <c r="B17" s="216" t="s">
        <v>289</v>
      </c>
      <c r="C17" s="379"/>
      <c r="D17" s="379"/>
      <c r="E17" s="379"/>
      <c r="F17" s="379"/>
      <c r="G17" s="379"/>
      <c r="H17" s="379"/>
      <c r="I17" s="379"/>
      <c r="J17" s="379"/>
      <c r="K17" s="379"/>
      <c r="L17" s="379"/>
      <c r="M17" s="379"/>
      <c r="N17" s="402"/>
      <c r="O17" s="10">
        <f t="shared" si="3"/>
        <v>0</v>
      </c>
      <c r="P17" s="10"/>
      <c r="Q17" s="38"/>
      <c r="R17" s="17"/>
    </row>
    <row r="18" spans="1:18" ht="12.75" customHeight="1" x14ac:dyDescent="0.2">
      <c r="A18" s="697"/>
      <c r="B18" s="216" t="s">
        <v>417</v>
      </c>
      <c r="C18" s="382">
        <v>51359.73</v>
      </c>
      <c r="D18" s="382">
        <v>49802.400000000001</v>
      </c>
      <c r="E18" s="382"/>
      <c r="F18" s="382"/>
      <c r="G18" s="382"/>
      <c r="H18" s="379"/>
      <c r="I18" s="379"/>
      <c r="J18" s="382"/>
      <c r="K18" s="382"/>
      <c r="L18" s="379"/>
      <c r="M18" s="382"/>
      <c r="N18" s="382"/>
      <c r="O18" s="40">
        <f t="shared" si="3"/>
        <v>101162.13</v>
      </c>
      <c r="P18" s="10"/>
      <c r="Q18" s="38"/>
      <c r="R18" s="17"/>
    </row>
    <row r="19" spans="1:18" ht="14.25" customHeight="1" x14ac:dyDescent="0.2">
      <c r="A19" s="127">
        <v>36</v>
      </c>
      <c r="B19" s="128" t="s">
        <v>21</v>
      </c>
      <c r="C19" s="8">
        <f t="shared" ref="C19:O19" si="5">SUM(C20:C24)</f>
        <v>787.98</v>
      </c>
      <c r="D19" s="8">
        <f t="shared" si="5"/>
        <v>787.98</v>
      </c>
      <c r="E19" s="8">
        <f t="shared" si="5"/>
        <v>0</v>
      </c>
      <c r="F19" s="8">
        <f t="shared" si="5"/>
        <v>0</v>
      </c>
      <c r="G19" s="8">
        <f t="shared" si="5"/>
        <v>0</v>
      </c>
      <c r="H19" s="8">
        <f t="shared" si="5"/>
        <v>0</v>
      </c>
      <c r="I19" s="8">
        <f t="shared" si="5"/>
        <v>0</v>
      </c>
      <c r="J19" s="8">
        <f t="shared" si="5"/>
        <v>0</v>
      </c>
      <c r="K19" s="8">
        <f t="shared" si="5"/>
        <v>0</v>
      </c>
      <c r="L19" s="8">
        <f t="shared" si="5"/>
        <v>0</v>
      </c>
      <c r="M19" s="8">
        <f t="shared" si="5"/>
        <v>0</v>
      </c>
      <c r="N19" s="8">
        <f t="shared" si="5"/>
        <v>0</v>
      </c>
      <c r="O19" s="39">
        <f t="shared" si="5"/>
        <v>1575.96</v>
      </c>
      <c r="P19" s="23">
        <f>SUM(P20:P24)</f>
        <v>0</v>
      </c>
      <c r="Q19" s="49" t="e">
        <f>O19/P19*100</f>
        <v>#DIV/0!</v>
      </c>
      <c r="R19" s="17"/>
    </row>
    <row r="20" spans="1:18" ht="12.75" customHeight="1" x14ac:dyDescent="0.2">
      <c r="A20" s="134"/>
      <c r="B20" s="216" t="s">
        <v>151</v>
      </c>
      <c r="C20" s="379">
        <v>787.98</v>
      </c>
      <c r="D20" s="379">
        <v>787.98</v>
      </c>
      <c r="E20" s="382"/>
      <c r="F20" s="379"/>
      <c r="G20" s="379"/>
      <c r="H20" s="379"/>
      <c r="I20" s="379"/>
      <c r="J20" s="379"/>
      <c r="K20" s="379"/>
      <c r="L20" s="379"/>
      <c r="M20" s="379"/>
      <c r="N20" s="379"/>
      <c r="O20" s="32">
        <f t="shared" si="3"/>
        <v>1575.96</v>
      </c>
      <c r="P20" s="164"/>
      <c r="Q20" s="38"/>
      <c r="R20" s="17"/>
    </row>
    <row r="21" spans="1:18" ht="12.4" customHeight="1" x14ac:dyDescent="0.2">
      <c r="A21" s="134"/>
      <c r="B21" s="6" t="s">
        <v>34</v>
      </c>
      <c r="C21" s="379"/>
      <c r="D21" s="379"/>
      <c r="E21" s="379"/>
      <c r="F21" s="377"/>
      <c r="G21" s="377"/>
      <c r="H21" s="377"/>
      <c r="I21" s="377"/>
      <c r="J21" s="377"/>
      <c r="K21" s="377"/>
      <c r="L21" s="377"/>
      <c r="M21" s="377"/>
      <c r="N21" s="377"/>
      <c r="O21" s="37">
        <f t="shared" si="3"/>
        <v>0</v>
      </c>
      <c r="P21" s="10"/>
      <c r="Q21" s="38"/>
      <c r="R21" s="17"/>
    </row>
    <row r="22" spans="1:18" ht="12.4" customHeight="1" x14ac:dyDescent="0.2">
      <c r="A22" s="134"/>
      <c r="B22" s="6" t="s">
        <v>26</v>
      </c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">
        <f>SUM(C22:N22)</f>
        <v>0</v>
      </c>
      <c r="P22" s="10"/>
      <c r="Q22" s="38"/>
      <c r="R22" s="17"/>
    </row>
    <row r="23" spans="1:18" ht="12.4" customHeight="1" x14ac:dyDescent="0.2">
      <c r="A23" s="134"/>
      <c r="B23" s="6" t="s">
        <v>123</v>
      </c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">
        <f t="shared" si="3"/>
        <v>0</v>
      </c>
      <c r="P23" s="10"/>
      <c r="Q23" s="38"/>
      <c r="R23" s="17"/>
    </row>
    <row r="24" spans="1:18" ht="12.4" customHeight="1" x14ac:dyDescent="0.2">
      <c r="A24" s="134"/>
      <c r="B24" s="6" t="s">
        <v>19</v>
      </c>
      <c r="C24" s="379"/>
      <c r="D24" s="379"/>
      <c r="E24" s="379"/>
      <c r="F24" s="377"/>
      <c r="G24" s="377"/>
      <c r="H24" s="377"/>
      <c r="I24" s="377"/>
      <c r="J24" s="377"/>
      <c r="K24" s="378"/>
      <c r="L24" s="377"/>
      <c r="M24" s="377"/>
      <c r="N24" s="377"/>
      <c r="O24" s="37">
        <f t="shared" si="3"/>
        <v>0</v>
      </c>
      <c r="P24" s="10"/>
      <c r="Q24" s="48"/>
      <c r="R24" s="17"/>
    </row>
    <row r="25" spans="1:18" ht="14.25" customHeight="1" x14ac:dyDescent="0.2">
      <c r="A25" s="127">
        <v>39</v>
      </c>
      <c r="B25" s="128" t="s">
        <v>11</v>
      </c>
      <c r="C25" s="7">
        <f>SUM(C26:C54)</f>
        <v>0</v>
      </c>
      <c r="D25" s="7">
        <f t="shared" ref="D25:P25" si="6">SUM(D26:D54)</f>
        <v>0</v>
      </c>
      <c r="E25" s="7">
        <f t="shared" si="6"/>
        <v>0</v>
      </c>
      <c r="F25" s="7">
        <f t="shared" si="6"/>
        <v>0</v>
      </c>
      <c r="G25" s="7">
        <f t="shared" si="6"/>
        <v>0</v>
      </c>
      <c r="H25" s="7">
        <f t="shared" si="6"/>
        <v>0</v>
      </c>
      <c r="I25" s="7">
        <f t="shared" si="6"/>
        <v>0</v>
      </c>
      <c r="J25" s="7">
        <f t="shared" si="6"/>
        <v>0</v>
      </c>
      <c r="K25" s="7">
        <f t="shared" si="6"/>
        <v>0</v>
      </c>
      <c r="L25" s="7">
        <f t="shared" si="6"/>
        <v>0</v>
      </c>
      <c r="M25" s="7">
        <f t="shared" si="6"/>
        <v>0</v>
      </c>
      <c r="N25" s="7">
        <f t="shared" si="6"/>
        <v>0</v>
      </c>
      <c r="O25" s="7">
        <f t="shared" si="6"/>
        <v>0</v>
      </c>
      <c r="P25" s="7">
        <f t="shared" si="6"/>
        <v>0</v>
      </c>
      <c r="Q25" s="49"/>
      <c r="R25" s="17"/>
    </row>
    <row r="26" spans="1:18" ht="12.4" customHeight="1" x14ac:dyDescent="0.2">
      <c r="A26" s="134"/>
      <c r="B26" s="6" t="s">
        <v>241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">
        <f t="shared" si="3"/>
        <v>0</v>
      </c>
      <c r="P26" s="10"/>
      <c r="Q26" s="38"/>
      <c r="R26" s="17"/>
    </row>
    <row r="27" spans="1:18" ht="12.4" customHeight="1" x14ac:dyDescent="0.2">
      <c r="A27" s="134"/>
      <c r="B27" s="6" t="s">
        <v>269</v>
      </c>
      <c r="C27" s="379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">
        <f t="shared" si="3"/>
        <v>0</v>
      </c>
      <c r="P27" s="10"/>
      <c r="Q27" s="38"/>
      <c r="R27" s="17"/>
    </row>
    <row r="28" spans="1:18" ht="12.4" customHeight="1" x14ac:dyDescent="0.2">
      <c r="A28" s="134"/>
      <c r="B28" s="6" t="s">
        <v>126</v>
      </c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">
        <f t="shared" si="3"/>
        <v>0</v>
      </c>
      <c r="P28" s="10"/>
      <c r="Q28" s="38"/>
      <c r="R28" s="17"/>
    </row>
    <row r="29" spans="1:18" ht="12.4" customHeight="1" x14ac:dyDescent="0.2">
      <c r="A29" s="134"/>
      <c r="B29" s="105" t="s">
        <v>225</v>
      </c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">
        <f t="shared" si="3"/>
        <v>0</v>
      </c>
      <c r="P29" s="10"/>
      <c r="Q29" s="38"/>
      <c r="R29" s="17"/>
    </row>
    <row r="30" spans="1:18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">
        <f t="shared" si="3"/>
        <v>0</v>
      </c>
      <c r="P30" s="10"/>
      <c r="Q30" s="38"/>
      <c r="R30" s="28"/>
    </row>
    <row r="31" spans="1:18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">
        <f t="shared" si="3"/>
        <v>0</v>
      </c>
      <c r="P31" s="10"/>
      <c r="Q31" s="38"/>
      <c r="R31" s="17"/>
    </row>
    <row r="32" spans="1:18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">
        <f t="shared" si="3"/>
        <v>0</v>
      </c>
      <c r="P32" s="10"/>
      <c r="Q32" s="38"/>
      <c r="R32" s="17"/>
    </row>
    <row r="33" spans="1:18" ht="12.4" customHeight="1" x14ac:dyDescent="0.2">
      <c r="A33" s="134"/>
      <c r="B33" s="105" t="s">
        <v>230</v>
      </c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">
        <f t="shared" si="3"/>
        <v>0</v>
      </c>
      <c r="P33" s="10"/>
      <c r="Q33" s="38"/>
      <c r="R33" s="17"/>
    </row>
    <row r="34" spans="1:18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">
        <f t="shared" si="3"/>
        <v>0</v>
      </c>
      <c r="P34" s="10"/>
      <c r="Q34" s="38"/>
      <c r="R34" s="17"/>
    </row>
    <row r="35" spans="1:18" ht="12.4" customHeight="1" x14ac:dyDescent="0.2">
      <c r="A35" s="134"/>
      <c r="B35" s="105" t="s">
        <v>120</v>
      </c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">
        <f t="shared" si="3"/>
        <v>0</v>
      </c>
      <c r="P35" s="10"/>
      <c r="Q35" s="38"/>
      <c r="R35" s="17"/>
    </row>
    <row r="36" spans="1:18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">
        <f t="shared" si="3"/>
        <v>0</v>
      </c>
      <c r="P36" s="10"/>
      <c r="Q36" s="38"/>
      <c r="R36" s="17"/>
    </row>
    <row r="37" spans="1:18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">
        <f t="shared" si="3"/>
        <v>0</v>
      </c>
      <c r="P37" s="10"/>
      <c r="Q37" s="38"/>
      <c r="R37" s="17"/>
    </row>
    <row r="38" spans="1:18" ht="12.4" customHeight="1" x14ac:dyDescent="0.2">
      <c r="A38" s="134"/>
      <c r="B38" s="6" t="s">
        <v>46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">
        <f t="shared" si="3"/>
        <v>0</v>
      </c>
      <c r="P38" s="10"/>
      <c r="Q38" s="38"/>
      <c r="R38" s="17"/>
    </row>
    <row r="39" spans="1:18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">
        <f t="shared" si="3"/>
        <v>0</v>
      </c>
      <c r="P39" s="10"/>
      <c r="Q39" s="38"/>
      <c r="R39" s="17"/>
    </row>
    <row r="40" spans="1:18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">
        <f t="shared" si="3"/>
        <v>0</v>
      </c>
      <c r="P40" s="10"/>
      <c r="Q40" s="38"/>
      <c r="R40" s="17"/>
    </row>
    <row r="41" spans="1:18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82"/>
      <c r="M41" s="379"/>
      <c r="N41" s="379"/>
      <c r="O41" s="37">
        <f t="shared" si="3"/>
        <v>0</v>
      </c>
      <c r="P41" s="10"/>
      <c r="Q41" s="38"/>
      <c r="R41" s="17"/>
    </row>
    <row r="42" spans="1:18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37">
        <f t="shared" si="3"/>
        <v>0</v>
      </c>
      <c r="P42" s="10"/>
      <c r="Q42" s="38"/>
      <c r="R42" s="17"/>
    </row>
    <row r="43" spans="1:18" ht="12.4" customHeight="1" x14ac:dyDescent="0.2">
      <c r="A43" s="134"/>
      <c r="B43" s="6" t="s">
        <v>142</v>
      </c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37">
        <f t="shared" si="3"/>
        <v>0</v>
      </c>
      <c r="P43" s="10"/>
      <c r="Q43" s="38"/>
      <c r="R43" s="17"/>
    </row>
    <row r="44" spans="1:18" ht="12.4" customHeight="1" x14ac:dyDescent="0.2">
      <c r="A44" s="172"/>
      <c r="B44" s="6" t="s">
        <v>161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">
        <f t="shared" si="3"/>
        <v>0</v>
      </c>
      <c r="P44" s="10"/>
      <c r="Q44" s="38"/>
      <c r="R44" s="17"/>
    </row>
    <row r="45" spans="1:18" ht="12.4" customHeight="1" x14ac:dyDescent="0.2">
      <c r="A45" s="134"/>
      <c r="B45" s="6" t="s">
        <v>258</v>
      </c>
      <c r="C45" s="379"/>
      <c r="D45" s="379"/>
      <c r="E45" s="379"/>
      <c r="F45" s="379"/>
      <c r="G45" s="379"/>
      <c r="H45" s="379"/>
      <c r="I45" s="379"/>
      <c r="J45" s="405"/>
      <c r="K45" s="377"/>
      <c r="L45" s="379"/>
      <c r="M45" s="379"/>
      <c r="N45" s="379"/>
      <c r="O45" s="37">
        <f>SUM(C45:N45)</f>
        <v>0</v>
      </c>
      <c r="P45" s="10"/>
      <c r="Q45" s="38"/>
      <c r="R45" s="17"/>
    </row>
    <row r="46" spans="1:18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3"/>
        <v>0</v>
      </c>
      <c r="P46" s="10"/>
      <c r="Q46" s="38"/>
      <c r="R46" s="17"/>
    </row>
    <row r="47" spans="1:18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">
        <f t="shared" si="3"/>
        <v>0</v>
      </c>
      <c r="P47" s="10"/>
      <c r="Q47" s="38"/>
      <c r="R47" s="17"/>
    </row>
    <row r="48" spans="1:18" ht="12.4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">
        <f t="shared" si="3"/>
        <v>0</v>
      </c>
      <c r="P48" s="10"/>
      <c r="Q48" s="38"/>
      <c r="R48" s="17"/>
    </row>
    <row r="49" spans="1:18" ht="12.4" customHeight="1" x14ac:dyDescent="0.2">
      <c r="A49" s="134"/>
      <c r="B49" s="6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">
        <f t="shared" si="3"/>
        <v>0</v>
      </c>
      <c r="P49" s="10"/>
      <c r="Q49" s="38"/>
      <c r="R49" s="17"/>
    </row>
    <row r="50" spans="1:18" ht="12.4" customHeight="1" x14ac:dyDescent="0.2">
      <c r="A50" s="134"/>
      <c r="B50" s="6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">
        <f t="shared" si="3"/>
        <v>0</v>
      </c>
      <c r="P50" s="10"/>
      <c r="Q50" s="38"/>
      <c r="R50" s="17"/>
    </row>
    <row r="51" spans="1:18" ht="12.4" customHeight="1" x14ac:dyDescent="0.2">
      <c r="A51" s="134"/>
      <c r="B51" s="6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37">
        <f t="shared" si="3"/>
        <v>0</v>
      </c>
      <c r="P51" s="10"/>
      <c r="Q51" s="38"/>
      <c r="R51" s="17"/>
    </row>
    <row r="52" spans="1:18" ht="12.4" customHeight="1" x14ac:dyDescent="0.2">
      <c r="A52" s="134"/>
      <c r="B52" s="6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">
        <f t="shared" si="3"/>
        <v>0</v>
      </c>
      <c r="P52" s="10"/>
      <c r="Q52" s="38"/>
      <c r="R52" s="17"/>
    </row>
    <row r="53" spans="1:18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">
        <f t="shared" si="3"/>
        <v>0</v>
      </c>
      <c r="P53" s="10"/>
      <c r="Q53" s="38"/>
      <c r="R53" s="17"/>
    </row>
    <row r="54" spans="1:18" ht="12.4" customHeight="1" x14ac:dyDescent="0.2">
      <c r="A54" s="134"/>
      <c r="B54" s="6"/>
      <c r="C54" s="379"/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79"/>
      <c r="O54" s="37">
        <f t="shared" si="3"/>
        <v>0</v>
      </c>
      <c r="P54" s="10"/>
      <c r="Q54" s="38"/>
      <c r="R54" s="17"/>
    </row>
    <row r="55" spans="1:18" ht="14.25" customHeight="1" x14ac:dyDescent="0.2">
      <c r="A55" s="576">
        <v>40</v>
      </c>
      <c r="B55" s="128" t="s">
        <v>263</v>
      </c>
      <c r="C55" s="8">
        <f>C56+C58</f>
        <v>0</v>
      </c>
      <c r="D55" s="8">
        <f t="shared" ref="D55:N55" si="7">D56+D58</f>
        <v>0</v>
      </c>
      <c r="E55" s="8">
        <f t="shared" si="7"/>
        <v>0</v>
      </c>
      <c r="F55" s="8">
        <f t="shared" si="7"/>
        <v>0</v>
      </c>
      <c r="G55" s="8">
        <f t="shared" si="7"/>
        <v>0</v>
      </c>
      <c r="H55" s="8">
        <f t="shared" si="7"/>
        <v>0</v>
      </c>
      <c r="I55" s="8">
        <f t="shared" si="7"/>
        <v>0</v>
      </c>
      <c r="J55" s="8">
        <f t="shared" si="7"/>
        <v>0</v>
      </c>
      <c r="K55" s="8">
        <f t="shared" si="7"/>
        <v>0</v>
      </c>
      <c r="L55" s="8">
        <f t="shared" si="7"/>
        <v>0</v>
      </c>
      <c r="M55" s="8">
        <f t="shared" si="7"/>
        <v>0</v>
      </c>
      <c r="N55" s="8">
        <f t="shared" si="7"/>
        <v>0</v>
      </c>
      <c r="O55" s="8">
        <f>SUM(O56:O58)</f>
        <v>0</v>
      </c>
      <c r="P55" s="30">
        <f>SUM(P56:P58)</f>
        <v>0</v>
      </c>
      <c r="Q55" s="42"/>
      <c r="R55" s="17"/>
    </row>
    <row r="56" spans="1:18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</row>
    <row r="57" spans="1:18" ht="12.4" customHeight="1" x14ac:dyDescent="0.2">
      <c r="A57" s="134"/>
      <c r="B57" s="6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</row>
    <row r="58" spans="1:18" ht="12.4" customHeight="1" x14ac:dyDescent="0.2">
      <c r="A58" s="133"/>
      <c r="B58" s="5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</row>
    <row r="59" spans="1:18" ht="14.25" customHeight="1" x14ac:dyDescent="0.2">
      <c r="A59" s="206">
        <v>47</v>
      </c>
      <c r="B59" s="145" t="s">
        <v>20</v>
      </c>
      <c r="C59" s="177">
        <f>C60+C61</f>
        <v>0</v>
      </c>
      <c r="D59" s="177">
        <f t="shared" ref="D59:N59" si="8">D60+D61</f>
        <v>0</v>
      </c>
      <c r="E59" s="177">
        <f t="shared" si="8"/>
        <v>0</v>
      </c>
      <c r="F59" s="177">
        <f t="shared" si="8"/>
        <v>0</v>
      </c>
      <c r="G59" s="177">
        <f t="shared" si="8"/>
        <v>0</v>
      </c>
      <c r="H59" s="177">
        <f t="shared" si="8"/>
        <v>0</v>
      </c>
      <c r="I59" s="177">
        <f t="shared" si="8"/>
        <v>0</v>
      </c>
      <c r="J59" s="177">
        <f t="shared" si="8"/>
        <v>0</v>
      </c>
      <c r="K59" s="177">
        <f t="shared" si="8"/>
        <v>0</v>
      </c>
      <c r="L59" s="177">
        <f t="shared" si="8"/>
        <v>0</v>
      </c>
      <c r="M59" s="177">
        <f t="shared" si="8"/>
        <v>0</v>
      </c>
      <c r="N59" s="177">
        <f t="shared" si="8"/>
        <v>0</v>
      </c>
      <c r="O59" s="255">
        <f>SUM(O60:O61)</f>
        <v>0</v>
      </c>
      <c r="P59" s="40">
        <f>SUM(P60:P61)</f>
        <v>0</v>
      </c>
      <c r="Q59" s="48"/>
      <c r="R59" s="17"/>
    </row>
    <row r="60" spans="1:18" ht="14.25" customHeight="1" x14ac:dyDescent="0.2">
      <c r="A60" s="135"/>
      <c r="B60" s="6" t="s">
        <v>247</v>
      </c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2"/>
      <c r="N60" s="382"/>
      <c r="O60" s="37">
        <f t="shared" si="3"/>
        <v>0</v>
      </c>
      <c r="P60" s="10"/>
      <c r="Q60" s="38"/>
      <c r="R60" s="17"/>
    </row>
    <row r="61" spans="1:18" ht="14.25" customHeight="1" x14ac:dyDescent="0.2">
      <c r="A61" s="133"/>
      <c r="B61" s="5" t="s">
        <v>237</v>
      </c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2"/>
      <c r="N61" s="382"/>
      <c r="O61" s="37">
        <f t="shared" si="3"/>
        <v>0</v>
      </c>
      <c r="P61" s="40"/>
      <c r="Q61" s="49"/>
      <c r="R61" s="17"/>
    </row>
    <row r="62" spans="1:18" ht="14.25" customHeight="1" x14ac:dyDescent="0.2">
      <c r="A62" s="127">
        <v>49</v>
      </c>
      <c r="B62" s="128" t="s">
        <v>432</v>
      </c>
      <c r="C62" s="374">
        <v>190</v>
      </c>
      <c r="D62" s="374">
        <v>200</v>
      </c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>SUM(C62:N62)</f>
        <v>390</v>
      </c>
      <c r="P62" s="5"/>
      <c r="Q62" s="49"/>
      <c r="R62" s="17"/>
    </row>
    <row r="63" spans="1:18" ht="14.25" customHeight="1" x14ac:dyDescent="0.2">
      <c r="A63" s="136">
        <v>92</v>
      </c>
      <c r="B63" s="128" t="s">
        <v>290</v>
      </c>
      <c r="C63" s="385">
        <v>1007.33</v>
      </c>
      <c r="D63" s="385"/>
      <c r="E63" s="385"/>
      <c r="F63" s="385"/>
      <c r="G63" s="374"/>
      <c r="H63" s="374"/>
      <c r="I63" s="374"/>
      <c r="J63" s="385"/>
      <c r="K63" s="385"/>
      <c r="L63" s="385"/>
      <c r="M63" s="385"/>
      <c r="N63" s="385"/>
      <c r="O63" s="8">
        <f t="shared" si="3"/>
        <v>1007.33</v>
      </c>
      <c r="P63" s="8"/>
      <c r="Q63" s="31" t="e">
        <f>O63/P63*100</f>
        <v>#DIV/0!</v>
      </c>
      <c r="R63" s="17"/>
    </row>
    <row r="64" spans="1:18" ht="14.25" customHeight="1" x14ac:dyDescent="0.2">
      <c r="A64" s="127">
        <v>93</v>
      </c>
      <c r="B64" s="128" t="s">
        <v>184</v>
      </c>
      <c r="C64" s="385"/>
      <c r="D64" s="385"/>
      <c r="E64" s="385"/>
      <c r="F64" s="385"/>
      <c r="G64" s="385"/>
      <c r="H64" s="385"/>
      <c r="I64" s="385"/>
      <c r="J64" s="385"/>
      <c r="K64" s="385"/>
      <c r="L64" s="385"/>
      <c r="M64" s="385"/>
      <c r="N64" s="385"/>
      <c r="O64" s="8">
        <f t="shared" si="3"/>
        <v>0</v>
      </c>
      <c r="P64" s="42"/>
      <c r="Q64" s="42"/>
      <c r="R64" s="17"/>
    </row>
    <row r="65" spans="1:18" ht="14.25" customHeight="1" thickBot="1" x14ac:dyDescent="0.25">
      <c r="A65" s="496">
        <v>20</v>
      </c>
      <c r="B65" s="137" t="s">
        <v>236</v>
      </c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8"/>
      <c r="N65" s="388"/>
      <c r="O65" s="124">
        <f t="shared" si="3"/>
        <v>0</v>
      </c>
      <c r="P65" s="503"/>
      <c r="Q65" s="188"/>
      <c r="R65" s="17"/>
    </row>
    <row r="66" spans="1:18" ht="17.25" customHeight="1" thickBot="1" x14ac:dyDescent="0.25">
      <c r="A66" s="879" t="s">
        <v>162</v>
      </c>
      <c r="B66" s="880"/>
      <c r="C66" s="309">
        <f>C4+C5+C6+C11+C16+C19+C25+C55+C59+C62+C63+C64+C65</f>
        <v>53345.040000000008</v>
      </c>
      <c r="D66" s="309">
        <f t="shared" ref="D66:N66" si="9">D4+D5+D6+D11+D16+D19+D25+D55+D59+D62+D63+D64+D65</f>
        <v>50790.380000000005</v>
      </c>
      <c r="E66" s="309">
        <f t="shared" si="9"/>
        <v>0</v>
      </c>
      <c r="F66" s="309">
        <f t="shared" si="9"/>
        <v>0</v>
      </c>
      <c r="G66" s="309">
        <f t="shared" si="9"/>
        <v>0</v>
      </c>
      <c r="H66" s="309">
        <f t="shared" si="9"/>
        <v>0</v>
      </c>
      <c r="I66" s="309">
        <f t="shared" si="9"/>
        <v>0</v>
      </c>
      <c r="J66" s="309">
        <f t="shared" si="9"/>
        <v>0</v>
      </c>
      <c r="K66" s="309">
        <f t="shared" si="9"/>
        <v>0</v>
      </c>
      <c r="L66" s="309">
        <f t="shared" si="9"/>
        <v>0</v>
      </c>
      <c r="M66" s="309">
        <f t="shared" si="9"/>
        <v>0</v>
      </c>
      <c r="N66" s="309">
        <f t="shared" si="9"/>
        <v>0</v>
      </c>
      <c r="O66" s="309">
        <f>O4+O5+O6+O11+O16+O19+O25+O55+O59+O62+O63+O64+O65</f>
        <v>104135.42000000001</v>
      </c>
      <c r="P66" s="309">
        <f>P4+P5+P6+P11+P16+P19+P25+P55+P59+P62+P63+P64+P65</f>
        <v>0</v>
      </c>
      <c r="Q66" s="511" t="e">
        <f>O66/P66*100</f>
        <v>#DIV/0!</v>
      </c>
      <c r="R66" s="17"/>
    </row>
    <row r="67" spans="1:18" ht="17.25" hidden="1" customHeight="1" thickBot="1" x14ac:dyDescent="0.25">
      <c r="A67" s="138">
        <v>51</v>
      </c>
      <c r="B67" s="146" t="s">
        <v>152</v>
      </c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2">
        <f t="shared" si="3"/>
        <v>0</v>
      </c>
      <c r="P67" s="12"/>
      <c r="Q67" s="56"/>
      <c r="R67" s="17"/>
    </row>
    <row r="68" spans="1:18" ht="15" customHeight="1" thickBot="1" x14ac:dyDescent="0.25">
      <c r="A68" s="195">
        <v>52</v>
      </c>
      <c r="B68" s="139" t="s">
        <v>164</v>
      </c>
      <c r="C68" s="387"/>
      <c r="D68" s="387"/>
      <c r="E68" s="387"/>
      <c r="F68" s="387"/>
      <c r="G68" s="387"/>
      <c r="H68" s="387"/>
      <c r="I68" s="387"/>
      <c r="J68" s="391"/>
      <c r="K68" s="387"/>
      <c r="L68" s="387"/>
      <c r="M68" s="387"/>
      <c r="N68" s="387"/>
      <c r="O68" s="12">
        <f t="shared" si="3"/>
        <v>0</v>
      </c>
      <c r="P68" s="12"/>
      <c r="Q68" s="196" t="e">
        <f>O68/P68*100</f>
        <v>#DIV/0!</v>
      </c>
      <c r="R68" s="17"/>
    </row>
    <row r="69" spans="1:18" ht="17.25" customHeight="1" thickBot="1" x14ac:dyDescent="0.25">
      <c r="A69" s="877" t="s">
        <v>163</v>
      </c>
      <c r="B69" s="878"/>
      <c r="C69" s="310">
        <f>SUM(C66:C68)</f>
        <v>53345.040000000008</v>
      </c>
      <c r="D69" s="310">
        <f t="shared" ref="D69:N69" si="10">SUM(D66:D68)</f>
        <v>50790.380000000005</v>
      </c>
      <c r="E69" s="310">
        <f t="shared" si="10"/>
        <v>0</v>
      </c>
      <c r="F69" s="310">
        <f t="shared" si="10"/>
        <v>0</v>
      </c>
      <c r="G69" s="310">
        <f t="shared" si="10"/>
        <v>0</v>
      </c>
      <c r="H69" s="310">
        <f t="shared" si="10"/>
        <v>0</v>
      </c>
      <c r="I69" s="310">
        <f t="shared" si="10"/>
        <v>0</v>
      </c>
      <c r="J69" s="310">
        <f t="shared" si="10"/>
        <v>0</v>
      </c>
      <c r="K69" s="310">
        <f t="shared" si="10"/>
        <v>0</v>
      </c>
      <c r="L69" s="310">
        <f t="shared" si="10"/>
        <v>0</v>
      </c>
      <c r="M69" s="310">
        <f t="shared" si="10"/>
        <v>0</v>
      </c>
      <c r="N69" s="310">
        <f t="shared" si="10"/>
        <v>0</v>
      </c>
      <c r="O69" s="311">
        <f>SUM(O66:O68)</f>
        <v>104135.42000000001</v>
      </c>
      <c r="P69" s="311">
        <f>SUM(P66:P68)</f>
        <v>0</v>
      </c>
      <c r="Q69" s="312" t="e">
        <f>O69/P69*100</f>
        <v>#DIV/0!</v>
      </c>
      <c r="R69" s="17"/>
    </row>
    <row r="70" spans="1:18" ht="12.4" customHeight="1" x14ac:dyDescent="0.2">
      <c r="A70" s="426"/>
      <c r="B70" s="306"/>
      <c r="C70" s="396"/>
      <c r="D70" s="396"/>
      <c r="E70" s="396"/>
      <c r="F70" s="396"/>
      <c r="G70" s="396"/>
      <c r="H70" s="395"/>
      <c r="I70" s="398"/>
      <c r="J70" s="398"/>
      <c r="K70" s="398"/>
      <c r="L70" s="398"/>
      <c r="M70" s="28"/>
      <c r="N70" s="28"/>
      <c r="O70" s="191"/>
      <c r="P70" s="192"/>
      <c r="Q70" s="17"/>
      <c r="R70" s="17"/>
    </row>
    <row r="71" spans="1:18" ht="12" x14ac:dyDescent="0.2">
      <c r="A71" s="684" t="s">
        <v>286</v>
      </c>
      <c r="B71" s="883" t="s">
        <v>443</v>
      </c>
      <c r="C71" s="883"/>
      <c r="D71" s="883"/>
      <c r="E71" s="883"/>
      <c r="F71" s="883"/>
      <c r="G71" s="883"/>
      <c r="H71" s="396"/>
      <c r="I71" s="398"/>
      <c r="J71" s="395"/>
      <c r="K71" s="395"/>
      <c r="L71" s="395"/>
      <c r="M71" s="28"/>
      <c r="N71" s="28"/>
      <c r="O71" s="17"/>
      <c r="P71" s="17"/>
      <c r="Q71" s="17"/>
      <c r="R71" s="17"/>
    </row>
    <row r="72" spans="1:18" ht="12.75" customHeight="1" x14ac:dyDescent="0.2">
      <c r="A72" s="875"/>
      <c r="B72" s="715"/>
      <c r="C72" s="396"/>
      <c r="D72" s="396"/>
      <c r="E72" s="396"/>
      <c r="F72" s="396"/>
      <c r="G72" s="397"/>
      <c r="H72" s="396"/>
      <c r="I72" s="398"/>
      <c r="J72" s="395"/>
      <c r="K72" s="395"/>
      <c r="L72" s="395"/>
      <c r="M72" s="28"/>
      <c r="N72" s="28"/>
      <c r="O72" s="17"/>
      <c r="P72" s="17"/>
      <c r="Q72" s="17"/>
      <c r="R72" s="17"/>
    </row>
    <row r="73" spans="1:18" ht="12" x14ac:dyDescent="0.2">
      <c r="A73" s="875"/>
      <c r="B73" s="715"/>
      <c r="C73" s="396"/>
      <c r="D73" s="396"/>
      <c r="E73" s="396"/>
      <c r="F73" s="396"/>
      <c r="G73" s="397"/>
      <c r="H73" s="396"/>
      <c r="I73" s="398"/>
      <c r="J73" s="395"/>
      <c r="K73" s="395"/>
      <c r="L73" s="395"/>
      <c r="M73" s="28"/>
      <c r="N73" s="28"/>
      <c r="O73" s="17"/>
      <c r="P73" s="17"/>
      <c r="Q73" s="17"/>
      <c r="R73" s="17"/>
    </row>
    <row r="74" spans="1:18" ht="12" x14ac:dyDescent="0.2">
      <c r="A74" s="875"/>
      <c r="B74" s="713"/>
      <c r="C74" s="396"/>
      <c r="D74" s="396"/>
      <c r="E74" s="396"/>
      <c r="F74" s="396"/>
      <c r="G74" s="397"/>
      <c r="H74" s="396"/>
      <c r="I74" s="398"/>
      <c r="J74" s="395"/>
      <c r="K74" s="395"/>
      <c r="L74" s="395"/>
      <c r="M74" s="28"/>
      <c r="N74" s="28"/>
      <c r="O74" s="17"/>
      <c r="P74" s="17"/>
      <c r="Q74" s="17"/>
      <c r="R74" s="17"/>
    </row>
    <row r="75" spans="1:18" ht="12" x14ac:dyDescent="0.2">
      <c r="A75" s="875"/>
      <c r="B75" s="713"/>
      <c r="C75" s="396"/>
      <c r="D75" s="396"/>
      <c r="E75" s="396"/>
      <c r="F75" s="396"/>
      <c r="G75" s="397"/>
      <c r="H75" s="396"/>
      <c r="I75" s="398"/>
      <c r="J75" s="395"/>
      <c r="K75" s="395"/>
      <c r="L75" s="395"/>
      <c r="M75" s="28"/>
      <c r="N75" s="28"/>
      <c r="O75" s="17"/>
      <c r="P75" s="17"/>
      <c r="Q75" s="17"/>
      <c r="R75" s="17"/>
    </row>
    <row r="76" spans="1:18" ht="12" x14ac:dyDescent="0.2">
      <c r="A76" s="875"/>
      <c r="B76" s="713"/>
      <c r="C76" s="396"/>
      <c r="D76" s="396"/>
      <c r="E76" s="396"/>
      <c r="F76" s="396"/>
      <c r="G76" s="397"/>
      <c r="H76" s="396"/>
      <c r="I76" s="398"/>
      <c r="J76" s="395"/>
      <c r="K76" s="395"/>
      <c r="L76" s="395"/>
      <c r="M76" s="28"/>
      <c r="N76" s="28"/>
      <c r="O76" s="17"/>
      <c r="P76" s="17"/>
      <c r="Q76" s="17"/>
      <c r="R76" s="17"/>
    </row>
    <row r="77" spans="1:18" ht="12" x14ac:dyDescent="0.2">
      <c r="A77" s="875"/>
      <c r="B77" s="713"/>
      <c r="C77" s="396"/>
      <c r="D77" s="396"/>
      <c r="E77" s="396"/>
      <c r="F77" s="396"/>
      <c r="G77" s="396"/>
      <c r="H77" s="395"/>
      <c r="I77" s="398"/>
      <c r="J77" s="398"/>
      <c r="K77" s="398"/>
      <c r="L77" s="398"/>
      <c r="M77" s="17"/>
      <c r="N77" s="17"/>
      <c r="O77" s="17"/>
      <c r="P77" s="17"/>
      <c r="Q77" s="17"/>
      <c r="R77" s="17"/>
    </row>
    <row r="78" spans="1:18" ht="12" x14ac:dyDescent="0.2">
      <c r="A78" s="875"/>
      <c r="B78" s="713"/>
      <c r="C78" s="396"/>
      <c r="D78" s="396"/>
      <c r="E78" s="396"/>
      <c r="F78" s="396"/>
      <c r="G78" s="396"/>
      <c r="H78" s="395"/>
      <c r="I78" s="398"/>
      <c r="J78" s="398"/>
      <c r="K78" s="398"/>
      <c r="L78" s="398"/>
      <c r="M78" s="17"/>
      <c r="N78" s="17"/>
      <c r="O78" s="17"/>
      <c r="P78" s="17"/>
      <c r="Q78" s="17"/>
      <c r="R78" s="17"/>
    </row>
    <row r="79" spans="1:18" ht="12" x14ac:dyDescent="0.2">
      <c r="A79" s="875"/>
      <c r="B79" s="713"/>
      <c r="C79" s="396"/>
      <c r="D79" s="396"/>
      <c r="E79" s="396"/>
      <c r="F79" s="396"/>
      <c r="G79" s="396"/>
      <c r="H79" s="395"/>
      <c r="I79" s="398"/>
      <c r="J79" s="398"/>
      <c r="K79" s="398"/>
      <c r="L79" s="398"/>
      <c r="M79" s="17"/>
      <c r="N79" s="17"/>
      <c r="O79" s="17"/>
      <c r="P79" s="17"/>
      <c r="Q79" s="17"/>
      <c r="R79" s="17"/>
    </row>
    <row r="80" spans="1:18" ht="12" x14ac:dyDescent="0.2">
      <c r="A80" s="875"/>
      <c r="B80" s="713"/>
      <c r="C80" s="396"/>
      <c r="D80" s="396"/>
      <c r="E80" s="396"/>
      <c r="F80" s="396"/>
      <c r="G80" s="396"/>
      <c r="H80" s="395"/>
      <c r="I80" s="395"/>
      <c r="J80" s="395"/>
      <c r="K80" s="395"/>
      <c r="L80" s="395"/>
      <c r="M80" s="17"/>
      <c r="N80" s="17"/>
      <c r="O80" s="17"/>
      <c r="P80" s="17"/>
      <c r="Q80" s="17"/>
      <c r="R80" s="17"/>
    </row>
    <row r="81" spans="1:18" ht="12" x14ac:dyDescent="0.2">
      <c r="A81" s="684"/>
      <c r="B81" s="713"/>
      <c r="C81" s="396"/>
      <c r="D81" s="396"/>
      <c r="E81" s="396"/>
      <c r="F81" s="396"/>
      <c r="G81" s="396"/>
      <c r="H81" s="396"/>
      <c r="I81" s="396"/>
      <c r="J81" s="396"/>
      <c r="K81" s="396"/>
      <c r="L81" s="395"/>
      <c r="M81" s="17"/>
      <c r="N81" s="17"/>
      <c r="O81" s="17"/>
      <c r="P81" s="17"/>
      <c r="Q81" s="17"/>
      <c r="R81" s="17"/>
    </row>
    <row r="82" spans="1:18" ht="12" x14ac:dyDescent="0.2">
      <c r="A82" s="684"/>
      <c r="B82" s="680"/>
      <c r="C82" s="396"/>
      <c r="D82" s="396"/>
      <c r="E82" s="396"/>
      <c r="F82" s="396"/>
      <c r="G82" s="396"/>
      <c r="H82" s="395"/>
      <c r="I82" s="395"/>
      <c r="J82" s="395"/>
      <c r="K82" s="395"/>
      <c r="L82" s="395"/>
      <c r="M82" s="17"/>
      <c r="N82" s="17"/>
      <c r="O82" s="17"/>
      <c r="P82" s="17"/>
      <c r="Q82" s="17"/>
      <c r="R82" s="17"/>
    </row>
    <row r="83" spans="1:18" ht="12" x14ac:dyDescent="0.2">
      <c r="A83" s="407"/>
      <c r="B83" s="395"/>
      <c r="C83" s="416"/>
      <c r="D83" s="416"/>
      <c r="E83" s="416"/>
      <c r="F83" s="416"/>
      <c r="G83" s="416"/>
      <c r="H83" s="395"/>
      <c r="I83" s="395"/>
      <c r="J83" s="395"/>
      <c r="K83" s="395"/>
      <c r="L83" s="395"/>
      <c r="M83" s="17"/>
      <c r="N83" s="17"/>
      <c r="O83" s="17"/>
      <c r="P83" s="17"/>
      <c r="Q83" s="17"/>
      <c r="R83" s="17"/>
    </row>
    <row r="84" spans="1:18" ht="12" x14ac:dyDescent="0.2">
      <c r="A84" s="407"/>
      <c r="B84" s="395"/>
      <c r="C84" s="416"/>
      <c r="D84" s="416"/>
      <c r="E84" s="416"/>
      <c r="F84" s="416"/>
      <c r="G84" s="416"/>
      <c r="H84" s="395"/>
      <c r="I84" s="395"/>
      <c r="J84" s="395"/>
      <c r="K84" s="395"/>
      <c r="L84" s="395"/>
      <c r="M84" s="17"/>
      <c r="N84" s="17"/>
      <c r="O84" s="17"/>
      <c r="P84" s="17"/>
      <c r="Q84" s="17"/>
      <c r="R84" s="17"/>
    </row>
    <row r="85" spans="1:18" ht="12" x14ac:dyDescent="0.2">
      <c r="A85" s="407"/>
      <c r="B85" s="395"/>
      <c r="C85" s="416"/>
      <c r="D85" s="416"/>
      <c r="E85" s="416"/>
      <c r="F85" s="416"/>
      <c r="G85" s="416"/>
      <c r="H85" s="395"/>
      <c r="I85" s="395"/>
      <c r="J85" s="395"/>
      <c r="K85" s="395"/>
      <c r="L85" s="395"/>
      <c r="M85" s="17"/>
      <c r="N85" s="17"/>
      <c r="O85" s="17"/>
      <c r="P85" s="17"/>
      <c r="Q85" s="17"/>
      <c r="R85" s="17"/>
    </row>
    <row r="86" spans="1:18" ht="12" x14ac:dyDescent="0.2">
      <c r="A86" s="407"/>
      <c r="B86" s="395"/>
      <c r="C86" s="416"/>
      <c r="D86" s="416"/>
      <c r="E86" s="416"/>
      <c r="F86" s="416"/>
      <c r="G86" s="416"/>
      <c r="H86" s="395"/>
      <c r="I86" s="395"/>
      <c r="J86" s="395"/>
      <c r="K86" s="395"/>
      <c r="L86" s="395"/>
      <c r="M86" s="17"/>
      <c r="N86" s="17"/>
      <c r="O86" s="17"/>
      <c r="P86" s="17"/>
      <c r="Q86" s="17"/>
      <c r="R86" s="17"/>
    </row>
    <row r="87" spans="1:18" ht="12" x14ac:dyDescent="0.2">
      <c r="A87" s="407"/>
      <c r="B87" s="395"/>
      <c r="C87" s="416"/>
      <c r="D87" s="416"/>
      <c r="E87" s="416"/>
      <c r="F87" s="416"/>
      <c r="G87" s="416"/>
      <c r="H87" s="395"/>
      <c r="I87" s="395"/>
      <c r="J87" s="395"/>
      <c r="K87" s="395"/>
      <c r="L87" s="395"/>
      <c r="M87" s="17"/>
      <c r="N87" s="17"/>
      <c r="O87" s="17"/>
      <c r="P87" s="17"/>
      <c r="Q87" s="17"/>
      <c r="R87" s="17"/>
    </row>
    <row r="88" spans="1:18" ht="12" x14ac:dyDescent="0.2">
      <c r="A88" s="407"/>
      <c r="B88" s="395"/>
      <c r="C88" s="416"/>
      <c r="D88" s="416"/>
      <c r="E88" s="416"/>
      <c r="F88" s="416"/>
      <c r="G88" s="416"/>
      <c r="H88" s="395"/>
      <c r="I88" s="395"/>
      <c r="J88" s="395"/>
      <c r="K88" s="395"/>
      <c r="L88" s="395"/>
      <c r="M88" s="17"/>
      <c r="N88" s="17"/>
      <c r="O88" s="17"/>
      <c r="P88" s="17"/>
      <c r="Q88" s="17"/>
      <c r="R88" s="17"/>
    </row>
    <row r="89" spans="1:18" ht="12" x14ac:dyDescent="0.2">
      <c r="A89" s="407"/>
      <c r="B89" s="395"/>
      <c r="C89" s="416"/>
      <c r="D89" s="416"/>
      <c r="E89" s="416"/>
      <c r="F89" s="416"/>
      <c r="G89" s="416"/>
      <c r="H89" s="395"/>
      <c r="I89" s="395"/>
      <c r="J89" s="395"/>
      <c r="K89" s="395"/>
      <c r="L89" s="395"/>
      <c r="M89" s="17"/>
      <c r="N89" s="17"/>
      <c r="O89" s="17"/>
      <c r="P89" s="17"/>
      <c r="Q89" s="17"/>
      <c r="R89" s="17"/>
    </row>
    <row r="90" spans="1:18" ht="12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ht="12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ht="12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ht="12" x14ac:dyDescent="0.2">
      <c r="A652" s="18"/>
      <c r="B652" s="17"/>
      <c r="C652" s="27"/>
      <c r="D652" s="27"/>
      <c r="E652" s="27"/>
      <c r="F652" s="27"/>
      <c r="G652" s="2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ht="12" x14ac:dyDescent="0.2">
      <c r="A653" s="18"/>
      <c r="B653" s="17"/>
      <c r="C653" s="27"/>
      <c r="D653" s="27"/>
      <c r="E653" s="27"/>
      <c r="F653" s="27"/>
      <c r="G653" s="2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ht="12" x14ac:dyDescent="0.2">
      <c r="A654" s="18"/>
      <c r="B654" s="17"/>
      <c r="C654" s="27"/>
      <c r="D654" s="27"/>
      <c r="E654" s="27"/>
      <c r="F654" s="27"/>
      <c r="G654" s="2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ht="12" x14ac:dyDescent="0.2">
      <c r="A655" s="18"/>
      <c r="B655" s="17"/>
      <c r="C655" s="27"/>
      <c r="D655" s="27"/>
      <c r="E655" s="27"/>
      <c r="F655" s="27"/>
      <c r="G655" s="27"/>
      <c r="H655" s="17"/>
      <c r="I655" s="17"/>
      <c r="J655" s="17"/>
      <c r="K655" s="17"/>
      <c r="L655" s="17"/>
      <c r="M655" s="17"/>
      <c r="N655" s="17"/>
      <c r="O655" s="17"/>
      <c r="P655" s="17"/>
      <c r="Q655" s="17"/>
    </row>
    <row r="656" spans="1:18" ht="12" x14ac:dyDescent="0.2">
      <c r="A656" s="18"/>
      <c r="B656" s="17"/>
      <c r="C656" s="27"/>
      <c r="D656" s="27"/>
      <c r="E656" s="27"/>
      <c r="F656" s="27"/>
      <c r="G656" s="27"/>
      <c r="H656" s="17"/>
      <c r="I656" s="17"/>
      <c r="J656" s="17"/>
      <c r="K656" s="17"/>
      <c r="L656" s="17"/>
      <c r="M656" s="17"/>
      <c r="N656" s="17"/>
      <c r="O656" s="17"/>
      <c r="P656" s="17"/>
      <c r="Q656" s="17"/>
    </row>
  </sheetData>
  <mergeCells count="6">
    <mergeCell ref="A2:P2"/>
    <mergeCell ref="A66:B66"/>
    <mergeCell ref="A69:B69"/>
    <mergeCell ref="A3:B3"/>
    <mergeCell ref="A72:A80"/>
    <mergeCell ref="B71:G71"/>
  </mergeCells>
  <phoneticPr fontId="0" type="noConversion"/>
  <conditionalFormatting sqref="P56:P58">
    <cfRule type="cellIs" dxfId="10" priority="1" stopIfTrue="1" operator="greaterThan">
      <formula>100</formula>
    </cfRule>
  </conditionalFormatting>
  <printOptions horizontalCentered="1"/>
  <pageMargins left="0.19685039370078741" right="0.19685039370078741" top="0.59055118110236227" bottom="0.31496062992125984" header="0.27559055118110237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499984740745262"/>
  </sheetPr>
  <dimension ref="A1:AA651"/>
  <sheetViews>
    <sheetView topLeftCell="B38" zoomScaleNormal="100" workbookViewId="0">
      <pane xSplit="1" topLeftCell="C1" activePane="topRight" state="frozen"/>
      <selection activeCell="B1" sqref="B1"/>
      <selection pane="topRight" activeCell="M75" sqref="M75"/>
    </sheetView>
  </sheetViews>
  <sheetFormatPr defaultColWidth="9.28515625" defaultRowHeight="11.25" x14ac:dyDescent="0.2"/>
  <cols>
    <col min="1" max="1" width="5.42578125" style="14" customWidth="1"/>
    <col min="2" max="2" width="27" style="1" customWidth="1"/>
    <col min="3" max="3" width="11.28515625" style="3" customWidth="1"/>
    <col min="4" max="4" width="11" style="3" bestFit="1" customWidth="1"/>
    <col min="5" max="5" width="10.28515625" style="3" bestFit="1" customWidth="1"/>
    <col min="6" max="6" width="9.7109375" style="3" customWidth="1"/>
    <col min="7" max="7" width="10.140625" style="3" customWidth="1"/>
    <col min="8" max="8" width="9.7109375" style="1" customWidth="1"/>
    <col min="9" max="9" width="10" style="1" bestFit="1" customWidth="1"/>
    <col min="10" max="10" width="10.28515625" style="1" customWidth="1"/>
    <col min="11" max="11" width="10.42578125" style="1" customWidth="1"/>
    <col min="12" max="13" width="10" style="1" customWidth="1"/>
    <col min="14" max="14" width="10.85546875" style="1" customWidth="1"/>
    <col min="15" max="15" width="12.7109375" style="1" customWidth="1"/>
    <col min="16" max="16" width="12.42578125" style="1" customWidth="1"/>
    <col min="17" max="17" width="7.42578125" style="1" customWidth="1"/>
    <col min="18" max="18" width="6.7109375" style="1" customWidth="1"/>
    <col min="19" max="19" width="9.28515625" style="1"/>
    <col min="20" max="20" width="11.28515625" style="1" bestFit="1" customWidth="1"/>
    <col min="21" max="16384" width="9.28515625" style="1"/>
  </cols>
  <sheetData>
    <row r="1" spans="1:27" ht="15" x14ac:dyDescent="0.25">
      <c r="A1" s="61" t="s">
        <v>418</v>
      </c>
    </row>
    <row r="2" spans="1:27" ht="18" customHeight="1" x14ac:dyDescent="0.2">
      <c r="A2" s="884" t="s">
        <v>130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204"/>
    </row>
    <row r="3" spans="1:27" s="121" customFormat="1" ht="26.25" customHeight="1" x14ac:dyDescent="0.2">
      <c r="A3" s="881" t="s">
        <v>42</v>
      </c>
      <c r="B3" s="882"/>
      <c r="C3" s="95" t="s">
        <v>13</v>
      </c>
      <c r="D3" s="95" t="s">
        <v>14</v>
      </c>
      <c r="E3" s="95" t="s">
        <v>15</v>
      </c>
      <c r="F3" s="95" t="s">
        <v>16</v>
      </c>
      <c r="G3" s="95" t="s">
        <v>17</v>
      </c>
      <c r="H3" s="159" t="s">
        <v>3</v>
      </c>
      <c r="I3" s="159" t="s">
        <v>4</v>
      </c>
      <c r="J3" s="159" t="s">
        <v>5</v>
      </c>
      <c r="K3" s="100" t="s">
        <v>6</v>
      </c>
      <c r="L3" s="159" t="s">
        <v>7</v>
      </c>
      <c r="M3" s="159" t="s">
        <v>8</v>
      </c>
      <c r="N3" s="159" t="s">
        <v>9</v>
      </c>
      <c r="O3" s="159" t="s">
        <v>28</v>
      </c>
      <c r="P3" s="57" t="s">
        <v>157</v>
      </c>
      <c r="Q3" s="120" t="s">
        <v>76</v>
      </c>
      <c r="R3" s="112"/>
      <c r="S3" s="112"/>
      <c r="T3" s="112"/>
      <c r="U3" s="112"/>
      <c r="V3" s="112"/>
      <c r="W3" s="112"/>
      <c r="X3" s="112"/>
      <c r="Y3" s="112"/>
      <c r="Z3" s="112"/>
      <c r="AA3" s="112"/>
    </row>
    <row r="4" spans="1:27" ht="14.25" customHeight="1" x14ac:dyDescent="0.2">
      <c r="A4" s="127">
        <v>14</v>
      </c>
      <c r="B4" s="128" t="s">
        <v>10</v>
      </c>
      <c r="C4" s="8">
        <f>VDPDT!C4+BVS!C4+BEB!C4</f>
        <v>0</v>
      </c>
      <c r="D4" s="8">
        <f>VDPDT!D4+BVS!D4+BEB!D4</f>
        <v>0</v>
      </c>
      <c r="E4" s="8">
        <f>VDPDT!E4+BVS!E4+BEB!E4</f>
        <v>0</v>
      </c>
      <c r="F4" s="8">
        <f>VDPDT!F4+BVS!F4+BEB!F4</f>
        <v>0</v>
      </c>
      <c r="G4" s="8">
        <f>VDPDT!G4+BVS!G4+BEB!G4</f>
        <v>0</v>
      </c>
      <c r="H4" s="8">
        <f>VDPDT!H4+BVS!H4+BEB!H4</f>
        <v>0</v>
      </c>
      <c r="I4" s="8">
        <f>VDPDT!I4+BVS!I4+BEB!I4</f>
        <v>0</v>
      </c>
      <c r="J4" s="8">
        <f>VDPDT!J4+BVS!J4+BEB!J4</f>
        <v>0</v>
      </c>
      <c r="K4" s="8">
        <f>VDPDT!K4+BVS!K4+BEB!K4</f>
        <v>0</v>
      </c>
      <c r="L4" s="8">
        <f>VDPDT!L4+BVS!L4+BEB!L4</f>
        <v>0</v>
      </c>
      <c r="M4" s="8">
        <f>VDPDT!M4+BVS!M4+BEB!M4</f>
        <v>0</v>
      </c>
      <c r="N4" s="8">
        <f>VDPDT!N4+BVS!N4+BEB!N4</f>
        <v>0</v>
      </c>
      <c r="O4" s="8">
        <f>SUM(C4:N4)</f>
        <v>0</v>
      </c>
      <c r="P4" s="8">
        <f>VDPDT!P4+BVS!P4+BEB!P4</f>
        <v>0</v>
      </c>
      <c r="Q4" s="42" t="e">
        <f>O4/P4*100</f>
        <v>#DIV/0!</v>
      </c>
      <c r="R4" s="17"/>
    </row>
    <row r="5" spans="1:27" ht="14.25" customHeight="1" x14ac:dyDescent="0.2">
      <c r="A5" s="468">
        <v>18</v>
      </c>
      <c r="B5" s="128" t="s">
        <v>153</v>
      </c>
      <c r="C5" s="8">
        <f>VDPDT!C5+BVS!C5+BEB!C5</f>
        <v>0</v>
      </c>
      <c r="D5" s="8">
        <f>VDPDT!D5+BVS!D5+BEB!D5</f>
        <v>0</v>
      </c>
      <c r="E5" s="8">
        <f>VDPDT!E5+BVS!E5+BEB!E5</f>
        <v>0</v>
      </c>
      <c r="F5" s="8">
        <f>VDPDT!F5+BVS!F5+BEB!F5</f>
        <v>0</v>
      </c>
      <c r="G5" s="8">
        <f>VDPDT!G5+BVS!G5+BEB!G5</f>
        <v>0</v>
      </c>
      <c r="H5" s="8">
        <f>VDPDT!H5+BVS!H5+BEB!H5</f>
        <v>0</v>
      </c>
      <c r="I5" s="8">
        <f>VDPDT!I5+BVS!I5+BEB!I5</f>
        <v>0</v>
      </c>
      <c r="J5" s="8">
        <f>VDPDT!J5+BVS!J5+BEB!J5</f>
        <v>0</v>
      </c>
      <c r="K5" s="8">
        <f>VDPDT!K5+BVS!K5+BEB!K5</f>
        <v>0</v>
      </c>
      <c r="L5" s="8">
        <f>VDPDT!L5+BVS!L5+BEB!L5</f>
        <v>0</v>
      </c>
      <c r="M5" s="8">
        <f>VDPDT!M5+BVS!M5+BEB!M5</f>
        <v>0</v>
      </c>
      <c r="N5" s="8">
        <f>VDPDT!N5+BVS!N5+BEB!N5</f>
        <v>0</v>
      </c>
      <c r="O5" s="8">
        <f>SUM(C5:N5)</f>
        <v>0</v>
      </c>
      <c r="P5" s="8">
        <f>VDPDT!P5+BVS!P5+BEB!P5</f>
        <v>0</v>
      </c>
      <c r="Q5" s="42"/>
      <c r="R5" s="17"/>
    </row>
    <row r="6" spans="1:27" ht="14.25" customHeight="1" x14ac:dyDescent="0.2">
      <c r="A6" s="127">
        <v>30</v>
      </c>
      <c r="B6" s="128" t="s">
        <v>23</v>
      </c>
      <c r="C6" s="8">
        <f>VDPDT!C6+BVS!C6+BEB!C6</f>
        <v>0</v>
      </c>
      <c r="D6" s="8">
        <f>VDPDT!D6+BVS!D6+BEB!D6</f>
        <v>0</v>
      </c>
      <c r="E6" s="8">
        <f>VDPDT!E6+BVS!E6+BEB!E6</f>
        <v>0</v>
      </c>
      <c r="F6" s="8">
        <f>VDPDT!F6+BVS!F6+BEB!F6</f>
        <v>0</v>
      </c>
      <c r="G6" s="8">
        <f>VDPDT!G6+BVS!G6+BEB!G6</f>
        <v>0</v>
      </c>
      <c r="H6" s="8">
        <f>VDPDT!H6+BVS!H6+BEB!H6</f>
        <v>0</v>
      </c>
      <c r="I6" s="8">
        <f>VDPDT!I6+BVS!I6+BEB!I6</f>
        <v>0</v>
      </c>
      <c r="J6" s="8">
        <f>VDPDT!J6+BVS!J6+BEB!J6</f>
        <v>0</v>
      </c>
      <c r="K6" s="8">
        <f>VDPDT!K6+BVS!K6+BEB!K6</f>
        <v>0</v>
      </c>
      <c r="L6" s="8">
        <f>VDPDT!L6+BVS!L6+BEB!L6</f>
        <v>0</v>
      </c>
      <c r="M6" s="8">
        <f>VDPDT!M6+BVS!M6+BEB!M6</f>
        <v>0</v>
      </c>
      <c r="N6" s="8">
        <f>VDPDT!N6+BVS!N6+BEB!N6</f>
        <v>0</v>
      </c>
      <c r="O6" s="8">
        <f>O7+O8+O10</f>
        <v>0</v>
      </c>
      <c r="P6" s="8">
        <f>SUM(P7:P10)</f>
        <v>0</v>
      </c>
      <c r="Q6" s="42" t="e">
        <f>O6/P6*100</f>
        <v>#DIV/0!</v>
      </c>
      <c r="R6" s="17"/>
    </row>
    <row r="7" spans="1:27" ht="12.4" customHeight="1" x14ac:dyDescent="0.2">
      <c r="A7" s="129"/>
      <c r="B7" s="323" t="s">
        <v>24</v>
      </c>
      <c r="C7" s="9">
        <f>VDPDT!C7+BVS!C7+BEB!C7</f>
        <v>0</v>
      </c>
      <c r="D7" s="9">
        <f>VDPDT!D7+BVS!D7+BEB!D7</f>
        <v>0</v>
      </c>
      <c r="E7" s="9">
        <f>VDPDT!E7+BVS!E7+BEB!E7</f>
        <v>0</v>
      </c>
      <c r="F7" s="9">
        <f>VDPDT!F7+BVS!F7+BEB!F7</f>
        <v>0</v>
      </c>
      <c r="G7" s="9">
        <f>VDPDT!G7+BVS!G7+BEB!G7</f>
        <v>0</v>
      </c>
      <c r="H7" s="9">
        <f>VDPDT!H7+BVS!H7+BEB!H7</f>
        <v>0</v>
      </c>
      <c r="I7" s="9">
        <f>VDPDT!I7+BVS!I7+BEB!I7</f>
        <v>0</v>
      </c>
      <c r="J7" s="9">
        <f>VDPDT!J7+BVS!J7+BEB!J7</f>
        <v>0</v>
      </c>
      <c r="K7" s="9">
        <f>VDPDT!K7+BVS!K7+BEB!K7</f>
        <v>0</v>
      </c>
      <c r="L7" s="9">
        <f>VDPDT!L7+BVS!L7+BEB!L7</f>
        <v>0</v>
      </c>
      <c r="M7" s="9">
        <f>VDPDT!M7+BVS!M7+BEB!M7</f>
        <v>0</v>
      </c>
      <c r="N7" s="9">
        <f>VDPDT!N7+BVS!N7+BEB!N7</f>
        <v>0</v>
      </c>
      <c r="O7" s="9">
        <f>SUM(C7:N7)</f>
        <v>0</v>
      </c>
      <c r="P7" s="9">
        <f>VDPDT!P7+BVS!P7+BEB!P7</f>
        <v>0</v>
      </c>
      <c r="Q7" s="38"/>
      <c r="R7" s="17"/>
    </row>
    <row r="8" spans="1:27" ht="12.4" customHeight="1" x14ac:dyDescent="0.2">
      <c r="A8" s="130"/>
      <c r="B8" s="322" t="s">
        <v>41</v>
      </c>
      <c r="C8" s="10">
        <f>VDPDT!C8+BVS!C8+BEB!C8</f>
        <v>0</v>
      </c>
      <c r="D8" s="10">
        <f>VDPDT!D8+BVS!D8+BEB!D8</f>
        <v>0</v>
      </c>
      <c r="E8" s="10">
        <f>VDPDT!E8+BVS!E8+BEB!E8</f>
        <v>0</v>
      </c>
      <c r="F8" s="10">
        <f>VDPDT!F8+BVS!F8+BEB!F8</f>
        <v>0</v>
      </c>
      <c r="G8" s="10">
        <f>VDPDT!G8+BVS!G8+BEB!G8</f>
        <v>0</v>
      </c>
      <c r="H8" s="10">
        <f>VDPDT!H8+BVS!H8+BEB!H8</f>
        <v>0</v>
      </c>
      <c r="I8" s="10">
        <f>VDPDT!I8+BVS!I8+BEB!I8</f>
        <v>0</v>
      </c>
      <c r="J8" s="10">
        <f>VDPDT!J8+BVS!J8+BEB!J8</f>
        <v>0</v>
      </c>
      <c r="K8" s="10">
        <f>VDPDT!K8+BVS!K8+BEB!K8</f>
        <v>0</v>
      </c>
      <c r="L8" s="10">
        <f>VDPDT!L8+BVS!L8+BEB!L8</f>
        <v>0</v>
      </c>
      <c r="M8" s="10">
        <f>VDPDT!M8+BVS!M8+BEB!M8</f>
        <v>0</v>
      </c>
      <c r="N8" s="10">
        <f>VDPDT!N8+BVS!N8+BEB!N8</f>
        <v>0</v>
      </c>
      <c r="O8" s="10">
        <f>SUM(C8:N8)</f>
        <v>0</v>
      </c>
      <c r="P8" s="10">
        <f>VDPDT!P8+BVS!P8+BEB!P8</f>
        <v>0</v>
      </c>
      <c r="Q8" s="38"/>
      <c r="R8" s="17"/>
    </row>
    <row r="9" spans="1:27" ht="12.4" customHeight="1" x14ac:dyDescent="0.2">
      <c r="A9" s="130"/>
      <c r="B9" s="322" t="s">
        <v>140</v>
      </c>
      <c r="C9" s="10">
        <f>VDPDT!C9+BVS!C9+BEB!C9</f>
        <v>0</v>
      </c>
      <c r="D9" s="10">
        <f>VDPDT!D9+BVS!D9+BEB!D9</f>
        <v>0</v>
      </c>
      <c r="E9" s="10">
        <f>VDPDT!E9+BVS!E9+BEB!E9</f>
        <v>0</v>
      </c>
      <c r="F9" s="10">
        <f>VDPDT!F9+BVS!F9+BEB!F9</f>
        <v>0</v>
      </c>
      <c r="G9" s="10">
        <f>VDPDT!G9+BVS!G9+BEB!G9</f>
        <v>0</v>
      </c>
      <c r="H9" s="10">
        <f>VDPDT!H9+BVS!H9+BEB!H9</f>
        <v>0</v>
      </c>
      <c r="I9" s="10">
        <f>VDPDT!I9+BVS!I9+BEB!I9</f>
        <v>0</v>
      </c>
      <c r="J9" s="10">
        <f>VDPDT!J9+BVS!J9+BEB!J9</f>
        <v>0</v>
      </c>
      <c r="K9" s="10">
        <f>VDPDT!K9+BVS!K9+BEB!K9</f>
        <v>0</v>
      </c>
      <c r="L9" s="10">
        <f>VDPDT!L9+BVS!L9+BEB!L9</f>
        <v>0</v>
      </c>
      <c r="M9" s="10">
        <f>VDPDT!M9+BVS!M9+BEB!M9</f>
        <v>0</v>
      </c>
      <c r="N9" s="10">
        <f>VDPDT!N9+BVS!N9+BEB!N9</f>
        <v>0</v>
      </c>
      <c r="O9" s="10">
        <f>SUM(C9:N9)</f>
        <v>0</v>
      </c>
      <c r="P9" s="10">
        <f>VDPDT!P9+BVS!P9+BEB!P9</f>
        <v>0</v>
      </c>
      <c r="Q9" s="38"/>
      <c r="R9" s="17"/>
    </row>
    <row r="10" spans="1:27" ht="12.4" customHeight="1" x14ac:dyDescent="0.2">
      <c r="A10" s="131"/>
      <c r="B10" s="324" t="s">
        <v>305</v>
      </c>
      <c r="C10" s="40">
        <f>VDPDT!C10+BVS!C10+BEB!C10</f>
        <v>0</v>
      </c>
      <c r="D10" s="40">
        <f>VDPDT!D10+BVS!D10+BEB!D10</f>
        <v>0</v>
      </c>
      <c r="E10" s="40">
        <f>VDPDT!E10+BVS!E10+BEB!E10</f>
        <v>0</v>
      </c>
      <c r="F10" s="40">
        <f>VDPDT!F10+BVS!F10+BEB!F10</f>
        <v>0</v>
      </c>
      <c r="G10" s="40">
        <f>VDPDT!G10+BVS!G10+BEB!G10</f>
        <v>0</v>
      </c>
      <c r="H10" s="40">
        <f>VDPDT!H10+BVS!H10+BEB!H10</f>
        <v>0</v>
      </c>
      <c r="I10" s="40">
        <f>VDPDT!I10+BVS!I10+BEB!I10</f>
        <v>0</v>
      </c>
      <c r="J10" s="40">
        <f>VDPDT!J10+BVS!J10+BEB!J10</f>
        <v>0</v>
      </c>
      <c r="K10" s="40">
        <f>VDPDT!K10+BVS!K10+BEB!K10</f>
        <v>0</v>
      </c>
      <c r="L10" s="40">
        <f>VDPDT!L10+BVS!L10+BEB!L10</f>
        <v>0</v>
      </c>
      <c r="M10" s="40">
        <f>VDPDT!M10+BVS!M10+BEB!M10</f>
        <v>0</v>
      </c>
      <c r="N10" s="40">
        <f>VDPDT!N10+BVS!N10+BEB!N10</f>
        <v>0</v>
      </c>
      <c r="O10" s="40">
        <f>SUM(C10:N10)</f>
        <v>0</v>
      </c>
      <c r="P10" s="40">
        <f>VDPDT!P10+BVS!P10+BEB!P10</f>
        <v>0</v>
      </c>
      <c r="Q10" s="26"/>
      <c r="R10" s="17"/>
    </row>
    <row r="11" spans="1:27" ht="14.25" customHeight="1" x14ac:dyDescent="0.2">
      <c r="A11" s="127">
        <v>33</v>
      </c>
      <c r="B11" s="128" t="s">
        <v>18</v>
      </c>
      <c r="C11" s="8">
        <f t="shared" ref="C11:O11" si="0">SUM(C12:C15)</f>
        <v>0</v>
      </c>
      <c r="D11" s="8">
        <f t="shared" si="0"/>
        <v>0</v>
      </c>
      <c r="E11" s="8">
        <f t="shared" si="0"/>
        <v>0</v>
      </c>
      <c r="F11" s="8">
        <f t="shared" si="0"/>
        <v>0</v>
      </c>
      <c r="G11" s="8">
        <f t="shared" si="0"/>
        <v>0</v>
      </c>
      <c r="H11" s="8">
        <f t="shared" si="0"/>
        <v>0</v>
      </c>
      <c r="I11" s="8">
        <f t="shared" si="0"/>
        <v>0</v>
      </c>
      <c r="J11" s="8">
        <f t="shared" si="0"/>
        <v>0</v>
      </c>
      <c r="K11" s="8">
        <f t="shared" si="0"/>
        <v>0</v>
      </c>
      <c r="L11" s="8">
        <f t="shared" si="0"/>
        <v>0</v>
      </c>
      <c r="M11" s="8">
        <f t="shared" si="0"/>
        <v>0</v>
      </c>
      <c r="N11" s="8">
        <f t="shared" si="0"/>
        <v>0</v>
      </c>
      <c r="O11" s="8">
        <f t="shared" si="0"/>
        <v>0</v>
      </c>
      <c r="P11" s="8">
        <f>SUM(P12:P15)</f>
        <v>0</v>
      </c>
      <c r="Q11" s="42" t="e">
        <f>O11/P11*100</f>
        <v>#DIV/0!</v>
      </c>
      <c r="R11" s="17"/>
    </row>
    <row r="12" spans="1:27" ht="14.25" customHeight="1" x14ac:dyDescent="0.2">
      <c r="A12" s="458"/>
      <c r="B12" s="323" t="s">
        <v>112</v>
      </c>
      <c r="C12" s="9">
        <f>VDPDT!C12+BVS!C12+BEB!C12</f>
        <v>0</v>
      </c>
      <c r="D12" s="9">
        <f>VDPDT!D12+BVS!D12+BEB!D12</f>
        <v>0</v>
      </c>
      <c r="E12" s="9">
        <f>VDPDT!E12+BVS!E12+BEB!E12</f>
        <v>0</v>
      </c>
      <c r="F12" s="9">
        <f>VDPDT!F12+BVS!F12+BEB!F12</f>
        <v>0</v>
      </c>
      <c r="G12" s="9">
        <f>VDPDT!G12+BVS!G12+BEB!G12</f>
        <v>0</v>
      </c>
      <c r="H12" s="9">
        <f>VDPDT!H12+BVS!H12+BEB!H12</f>
        <v>0</v>
      </c>
      <c r="I12" s="9">
        <f>VDPDT!I12+BVS!I12+BEB!I12</f>
        <v>0</v>
      </c>
      <c r="J12" s="9">
        <f>VDPDT!J12+BVS!J12+BEB!J12</f>
        <v>0</v>
      </c>
      <c r="K12" s="9">
        <f>VDPDT!K12+BVS!K12+BEB!K12</f>
        <v>0</v>
      </c>
      <c r="L12" s="9">
        <f>VDPDT!L12+BVS!L12+BEB!L12</f>
        <v>0</v>
      </c>
      <c r="M12" s="9">
        <f>VDPDT!M12+BVS!M12+BEB!M12</f>
        <v>0</v>
      </c>
      <c r="N12" s="9">
        <f>VDPDT!N12+BVS!N12+BEB!N12</f>
        <v>0</v>
      </c>
      <c r="O12" s="9">
        <f>SUM(C12:N12)</f>
        <v>0</v>
      </c>
      <c r="P12" s="9">
        <f>VDPDT!P12+BVS!P12+BEB!P12</f>
        <v>0</v>
      </c>
      <c r="Q12" s="43"/>
      <c r="R12" s="17"/>
    </row>
    <row r="13" spans="1:27" ht="14.25" customHeight="1" x14ac:dyDescent="0.2">
      <c r="A13" s="134"/>
      <c r="B13" s="6" t="s">
        <v>288</v>
      </c>
      <c r="C13" s="10">
        <f>VDPDT!C13+BVS!C13+BEB!C13</f>
        <v>0</v>
      </c>
      <c r="D13" s="10">
        <f>VDPDT!D13+BVS!D13+BEB!D13</f>
        <v>0</v>
      </c>
      <c r="E13" s="10">
        <f>VDPDT!E13+BVS!E13+BEB!E13</f>
        <v>0</v>
      </c>
      <c r="F13" s="10">
        <f>VDPDT!F13+BVS!F13+BEB!F13</f>
        <v>0</v>
      </c>
      <c r="G13" s="10">
        <f>VDPDT!G13+BVS!G13+BEB!G13</f>
        <v>0</v>
      </c>
      <c r="H13" s="10">
        <f>VDPDT!H13+BVS!H13+BEB!H13</f>
        <v>0</v>
      </c>
      <c r="I13" s="10">
        <f>VDPDT!I13+BVS!I13+BEB!I13</f>
        <v>0</v>
      </c>
      <c r="J13" s="10">
        <f>VDPDT!J13+BVS!J13+BEB!J13</f>
        <v>0</v>
      </c>
      <c r="K13" s="10">
        <f>VDPDT!K13+BVS!K13+BEB!K13</f>
        <v>0</v>
      </c>
      <c r="L13" s="10">
        <f>VDPDT!L13+BVS!L13+BEB!L13</f>
        <v>0</v>
      </c>
      <c r="M13" s="10">
        <f>VDPDT!M13+BVS!M13+BEB!M13</f>
        <v>0</v>
      </c>
      <c r="N13" s="10">
        <f>VDPDT!N13+BVS!N13+BEB!N13</f>
        <v>0</v>
      </c>
      <c r="O13" s="10">
        <f>SUM(C13:N13)</f>
        <v>0</v>
      </c>
      <c r="P13" s="10">
        <f>VDPDT!P13+BVS!P13+BEB!P13</f>
        <v>0</v>
      </c>
      <c r="Q13" s="26"/>
      <c r="R13" s="17"/>
    </row>
    <row r="14" spans="1:27" ht="14.25" customHeight="1" x14ac:dyDescent="0.2">
      <c r="A14" s="134"/>
      <c r="B14" s="6" t="s">
        <v>270</v>
      </c>
      <c r="C14" s="10">
        <f>VDPDT!C14+BVS!C14+BEB!C14</f>
        <v>0</v>
      </c>
      <c r="D14" s="10">
        <f>VDPDT!D14+BVS!D14+BEB!D14</f>
        <v>0</v>
      </c>
      <c r="E14" s="10">
        <f>VDPDT!E14+BVS!E14+BEB!E14</f>
        <v>0</v>
      </c>
      <c r="F14" s="10">
        <f>VDPDT!F14+BVS!F14+BEB!F14</f>
        <v>0</v>
      </c>
      <c r="G14" s="10">
        <f>VDPDT!G14+BVS!G14+BEB!G14</f>
        <v>0</v>
      </c>
      <c r="H14" s="10">
        <f>VDPDT!H14+BVS!H14+BEB!H14</f>
        <v>0</v>
      </c>
      <c r="I14" s="10">
        <f>VDPDT!I14+BVS!I14+BEB!I14</f>
        <v>0</v>
      </c>
      <c r="J14" s="10">
        <f>VDPDT!J14+BVS!J14+BEB!J14</f>
        <v>0</v>
      </c>
      <c r="K14" s="10">
        <f>VDPDT!K14+BVS!K14+BEB!K14</f>
        <v>0</v>
      </c>
      <c r="L14" s="10">
        <f>VDPDT!L14+BVS!L14+BEB!L14</f>
        <v>0</v>
      </c>
      <c r="M14" s="10">
        <f>VDPDT!M14+BVS!M14+BEB!M14</f>
        <v>0</v>
      </c>
      <c r="N14" s="10">
        <f>VDPDT!N14+BVS!N14+BEB!N14</f>
        <v>0</v>
      </c>
      <c r="O14" s="10">
        <f>SUM(C14:N14)</f>
        <v>0</v>
      </c>
      <c r="P14" s="10">
        <f>VDPDT!P14+BVS!P14+BEB!P14</f>
        <v>0</v>
      </c>
      <c r="Q14" s="26"/>
      <c r="R14" s="17"/>
    </row>
    <row r="15" spans="1:27" ht="14.25" customHeight="1" x14ac:dyDescent="0.2">
      <c r="A15" s="206"/>
      <c r="B15" s="324" t="s">
        <v>155</v>
      </c>
      <c r="C15" s="40">
        <f>VDPDT!C15+BVS!C15+BEB!C15</f>
        <v>0</v>
      </c>
      <c r="D15" s="40">
        <f>VDPDT!D15+BVS!D15+BEB!D15</f>
        <v>0</v>
      </c>
      <c r="E15" s="40">
        <f>VDPDT!E15+BVS!E15+BEB!E15</f>
        <v>0</v>
      </c>
      <c r="F15" s="40">
        <f>VDPDT!F15+BVS!F15+BEB!F15</f>
        <v>0</v>
      </c>
      <c r="G15" s="40">
        <f>VDPDT!G15+BVS!G15+BEB!G15</f>
        <v>0</v>
      </c>
      <c r="H15" s="40">
        <f>VDPDT!H15+BVS!H15+BEB!H15</f>
        <v>0</v>
      </c>
      <c r="I15" s="40">
        <f>VDPDT!I15+BVS!I15+BEB!I15</f>
        <v>0</v>
      </c>
      <c r="J15" s="40">
        <f>VDPDT!J15+BVS!J15+BEB!J15</f>
        <v>0</v>
      </c>
      <c r="K15" s="40">
        <f>VDPDT!K15+BVS!K15+BEB!K15</f>
        <v>0</v>
      </c>
      <c r="L15" s="40">
        <f>VDPDT!L15+BVS!L15+BEB!L15</f>
        <v>0</v>
      </c>
      <c r="M15" s="40">
        <f>VDPDT!M15+BVS!M15+BEB!M15</f>
        <v>0</v>
      </c>
      <c r="N15" s="40">
        <f>VDPDT!N15+BVS!N15+BEB!N15</f>
        <v>0</v>
      </c>
      <c r="O15" s="40">
        <f>SUM(C15:N15)</f>
        <v>0</v>
      </c>
      <c r="P15" s="40">
        <f>VDPDT!P15+BVS!P15+BEB!P15</f>
        <v>0</v>
      </c>
      <c r="Q15" s="48"/>
      <c r="R15" s="17"/>
    </row>
    <row r="16" spans="1:27" ht="14.25" customHeight="1" x14ac:dyDescent="0.2">
      <c r="A16" s="458">
        <v>34</v>
      </c>
      <c r="B16" s="128" t="s">
        <v>211</v>
      </c>
      <c r="C16" s="40">
        <f>C17+C18</f>
        <v>61463.22</v>
      </c>
      <c r="D16" s="40">
        <f t="shared" ref="D16:N16" si="1">D17+D18</f>
        <v>60225.48</v>
      </c>
      <c r="E16" s="40">
        <f t="shared" si="1"/>
        <v>0</v>
      </c>
      <c r="F16" s="40">
        <f t="shared" si="1"/>
        <v>0</v>
      </c>
      <c r="G16" s="40">
        <f t="shared" si="1"/>
        <v>0</v>
      </c>
      <c r="H16" s="40">
        <f t="shared" si="1"/>
        <v>0</v>
      </c>
      <c r="I16" s="40">
        <f t="shared" si="1"/>
        <v>0</v>
      </c>
      <c r="J16" s="40">
        <f t="shared" si="1"/>
        <v>0</v>
      </c>
      <c r="K16" s="40">
        <f t="shared" si="1"/>
        <v>0</v>
      </c>
      <c r="L16" s="40">
        <f t="shared" si="1"/>
        <v>0</v>
      </c>
      <c r="M16" s="40">
        <f t="shared" si="1"/>
        <v>0</v>
      </c>
      <c r="N16" s="40">
        <f t="shared" si="1"/>
        <v>0</v>
      </c>
      <c r="O16" s="8">
        <f>O17+O18</f>
        <v>121688.70000000001</v>
      </c>
      <c r="P16" s="8">
        <f>P17+P18</f>
        <v>0</v>
      </c>
      <c r="Q16" s="48" t="e">
        <f>O16/P16*100</f>
        <v>#DIV/0!</v>
      </c>
      <c r="R16" s="17"/>
    </row>
    <row r="17" spans="1:18" ht="12.75" customHeight="1" x14ac:dyDescent="0.2">
      <c r="A17" s="697"/>
      <c r="B17" s="216" t="s">
        <v>289</v>
      </c>
      <c r="C17" s="164">
        <f>VDPDT!C17+BVS!C17+BEB!C17</f>
        <v>0</v>
      </c>
      <c r="D17" s="164">
        <f>VDPDT!D17+BVS!D17+BEB!D17</f>
        <v>0</v>
      </c>
      <c r="E17" s="164">
        <f>VDPDT!E17+BVS!E17+BEB!E17</f>
        <v>0</v>
      </c>
      <c r="F17" s="164">
        <f>VDPDT!F17+BVS!F17+BEB!F17</f>
        <v>0</v>
      </c>
      <c r="G17" s="164">
        <f>VDPDT!G17+BVS!G17+BEB!G17</f>
        <v>0</v>
      </c>
      <c r="H17" s="164">
        <f>VDPDT!H17+BVS!H17+BEB!H17</f>
        <v>0</v>
      </c>
      <c r="I17" s="164">
        <f>VDPDT!I17+BVS!I17+BEB!I17</f>
        <v>0</v>
      </c>
      <c r="J17" s="164">
        <f>VDPDT!J17+BVS!J17+BEB!J17</f>
        <v>0</v>
      </c>
      <c r="K17" s="164">
        <f>VDPDT!K17+BVS!K17+BEB!K17</f>
        <v>0</v>
      </c>
      <c r="L17" s="164">
        <f>VDPDT!L17+BVS!L17+BEB!L17</f>
        <v>0</v>
      </c>
      <c r="M17" s="164">
        <f>VDPDT!M17+BVS!M17+BEB!M17</f>
        <v>0</v>
      </c>
      <c r="N17" s="164">
        <f>VDPDT!N17+BVS!N17+BEB!N17</f>
        <v>0</v>
      </c>
      <c r="O17" s="37">
        <f>SUM(C17:N17)</f>
        <v>0</v>
      </c>
      <c r="P17" s="10">
        <f>VDPDT!P17+BVS!P17+BEB!P17</f>
        <v>0</v>
      </c>
      <c r="Q17" s="38"/>
      <c r="R17" s="17"/>
    </row>
    <row r="18" spans="1:18" ht="12.75" customHeight="1" x14ac:dyDescent="0.2">
      <c r="A18" s="697"/>
      <c r="B18" s="216" t="s">
        <v>297</v>
      </c>
      <c r="C18" s="164">
        <f>VDPDT!C18+BVS!C18+BEB!C18</f>
        <v>61463.22</v>
      </c>
      <c r="D18" s="164">
        <f>VDPDT!D18+BVS!D18+BEB!D18</f>
        <v>60225.48</v>
      </c>
      <c r="E18" s="164">
        <f>VDPDT!E18+BVS!E18+BEB!E18</f>
        <v>0</v>
      </c>
      <c r="F18" s="164">
        <f>VDPDT!F18+BVS!F18+BEB!F18</f>
        <v>0</v>
      </c>
      <c r="G18" s="164">
        <f>VDPDT!G18+BVS!G18+BEB!G18</f>
        <v>0</v>
      </c>
      <c r="H18" s="164">
        <f>VDPDT!H18+BVS!H18+BEB!H18</f>
        <v>0</v>
      </c>
      <c r="I18" s="164">
        <f>VDPDT!I18+BVS!I18+BEB!I18</f>
        <v>0</v>
      </c>
      <c r="J18" s="164">
        <f>VDPDT!J18+BVS!J18+BEB!J18</f>
        <v>0</v>
      </c>
      <c r="K18" s="164">
        <f>VDPDT!K18+BVS!K18+BEB!K18</f>
        <v>0</v>
      </c>
      <c r="L18" s="164">
        <f>VDPDT!L18+BVS!L18+BEB!L18</f>
        <v>0</v>
      </c>
      <c r="M18" s="164">
        <f>VDPDT!M18+BVS!M18+BEB!M18</f>
        <v>0</v>
      </c>
      <c r="N18" s="164">
        <f>VDPDT!N18+BVS!N18+BEB!N18</f>
        <v>0</v>
      </c>
      <c r="O18" s="37">
        <f>SUM(C18:N18)</f>
        <v>121688.70000000001</v>
      </c>
      <c r="P18" s="40">
        <f>VDPDT!P18+BVS!P18+BEB!P18</f>
        <v>0</v>
      </c>
      <c r="Q18" s="38"/>
      <c r="R18" s="17"/>
    </row>
    <row r="19" spans="1:18" ht="14.25" customHeight="1" x14ac:dyDescent="0.2">
      <c r="A19" s="127">
        <v>36</v>
      </c>
      <c r="B19" s="128" t="s">
        <v>21</v>
      </c>
      <c r="C19" s="8">
        <f t="shared" ref="C19:O19" si="2">SUM(C20:C24)</f>
        <v>787.98</v>
      </c>
      <c r="D19" s="8">
        <f t="shared" si="2"/>
        <v>787.98</v>
      </c>
      <c r="E19" s="8">
        <f t="shared" si="2"/>
        <v>0</v>
      </c>
      <c r="F19" s="8">
        <f t="shared" si="2"/>
        <v>0</v>
      </c>
      <c r="G19" s="8">
        <f t="shared" si="2"/>
        <v>0</v>
      </c>
      <c r="H19" s="8">
        <f t="shared" si="2"/>
        <v>0</v>
      </c>
      <c r="I19" s="8">
        <f t="shared" si="2"/>
        <v>0</v>
      </c>
      <c r="J19" s="8">
        <f t="shared" si="2"/>
        <v>0</v>
      </c>
      <c r="K19" s="8">
        <f t="shared" si="2"/>
        <v>0</v>
      </c>
      <c r="L19" s="8">
        <f t="shared" si="2"/>
        <v>0</v>
      </c>
      <c r="M19" s="8">
        <f t="shared" si="2"/>
        <v>0</v>
      </c>
      <c r="N19" s="8">
        <f t="shared" si="2"/>
        <v>0</v>
      </c>
      <c r="O19" s="8">
        <f t="shared" si="2"/>
        <v>1575.96</v>
      </c>
      <c r="P19" s="10">
        <f>SUM(P20:P24)</f>
        <v>0</v>
      </c>
      <c r="Q19" s="42" t="e">
        <f>O19/P19*100</f>
        <v>#DIV/0!</v>
      </c>
      <c r="R19" s="17"/>
    </row>
    <row r="20" spans="1:18" ht="12.75" customHeight="1" x14ac:dyDescent="0.2">
      <c r="A20" s="18"/>
      <c r="B20" s="325" t="s">
        <v>151</v>
      </c>
      <c r="C20" s="9">
        <f>VDPDT!C20+BVS!C20+BEB!C20</f>
        <v>787.98</v>
      </c>
      <c r="D20" s="9">
        <f>VDPDT!D20+BVS!D20+BEB!D20</f>
        <v>787.98</v>
      </c>
      <c r="E20" s="9">
        <f>VDPDT!E20+BVS!E20+BEB!E20</f>
        <v>0</v>
      </c>
      <c r="F20" s="9">
        <f>VDPDT!F20+BVS!F20+BEB!F20</f>
        <v>0</v>
      </c>
      <c r="G20" s="9">
        <f>VDPDT!G20+BVS!G20+BEB!G20</f>
        <v>0</v>
      </c>
      <c r="H20" s="9">
        <f>VDPDT!H20+BVS!H20+BEB!H20</f>
        <v>0</v>
      </c>
      <c r="I20" s="9">
        <f>VDPDT!I20+BVS!I20+BEB!I20</f>
        <v>0</v>
      </c>
      <c r="J20" s="9">
        <f>VDPDT!J20+BVS!J20+BEB!J20</f>
        <v>0</v>
      </c>
      <c r="K20" s="9">
        <f>VDPDT!K20+BVS!K20+BEB!K20</f>
        <v>0</v>
      </c>
      <c r="L20" s="9">
        <f>VDPDT!L20+BVS!L20+BEB!L20</f>
        <v>0</v>
      </c>
      <c r="M20" s="9">
        <f>VDPDT!M20+BVS!M20+BEB!M20</f>
        <v>0</v>
      </c>
      <c r="N20" s="9">
        <f>VDPDT!N20+BVS!N20+BEB!N20</f>
        <v>0</v>
      </c>
      <c r="O20" s="9">
        <f t="shared" ref="O20:O26" si="3">SUM(C20:N20)</f>
        <v>1575.96</v>
      </c>
      <c r="P20" s="9">
        <f>VDPDT!P20+BVS!P20+BEB!P20</f>
        <v>0</v>
      </c>
      <c r="Q20" s="26"/>
      <c r="R20" s="17"/>
    </row>
    <row r="21" spans="1:18" ht="12.4" customHeight="1" x14ac:dyDescent="0.2">
      <c r="A21" s="18"/>
      <c r="B21" s="322" t="s">
        <v>34</v>
      </c>
      <c r="C21" s="10">
        <f>VDPDT!C21+BVS!C21+BEB!C21</f>
        <v>0</v>
      </c>
      <c r="D21" s="10">
        <f>VDPDT!D21+BVS!D21+BEB!D21</f>
        <v>0</v>
      </c>
      <c r="E21" s="10">
        <f>VDPDT!E21+BVS!E21+BEB!E21</f>
        <v>0</v>
      </c>
      <c r="F21" s="10">
        <f>VDPDT!F21+BVS!F21+BEB!F21</f>
        <v>0</v>
      </c>
      <c r="G21" s="10">
        <f>VDPDT!G21+BVS!G21+BEB!G21</f>
        <v>0</v>
      </c>
      <c r="H21" s="10">
        <f>VDPDT!H21+BVS!H21+BEB!H21</f>
        <v>0</v>
      </c>
      <c r="I21" s="10">
        <f>VDPDT!I21+BVS!I21+BEB!I21</f>
        <v>0</v>
      </c>
      <c r="J21" s="10">
        <f>VDPDT!J21+BVS!J21+BEB!J21</f>
        <v>0</v>
      </c>
      <c r="K21" s="10">
        <f>VDPDT!K21+BVS!K21+BEB!K21</f>
        <v>0</v>
      </c>
      <c r="L21" s="10">
        <f>VDPDT!L21+BVS!L21+BEB!L21</f>
        <v>0</v>
      </c>
      <c r="M21" s="10">
        <f>VDPDT!M21+BVS!M21+BEB!M21</f>
        <v>0</v>
      </c>
      <c r="N21" s="10">
        <f>VDPDT!N21+BVS!N21+BEB!N21</f>
        <v>0</v>
      </c>
      <c r="O21" s="10">
        <f t="shared" si="3"/>
        <v>0</v>
      </c>
      <c r="P21" s="10">
        <f>VDPDT!P21+BVS!P21+BEB!P21</f>
        <v>0</v>
      </c>
      <c r="Q21" s="26"/>
      <c r="R21" s="17"/>
    </row>
    <row r="22" spans="1:18" ht="12.4" customHeight="1" x14ac:dyDescent="0.2">
      <c r="A22" s="18"/>
      <c r="B22" s="322" t="s">
        <v>26</v>
      </c>
      <c r="C22" s="10">
        <f>VDPDT!C22+BVS!C22+BEB!C22</f>
        <v>0</v>
      </c>
      <c r="D22" s="10">
        <f>VDPDT!D22+BVS!D22+BEB!D22</f>
        <v>0</v>
      </c>
      <c r="E22" s="10">
        <f>VDPDT!E22+BVS!E22+BEB!E22</f>
        <v>0</v>
      </c>
      <c r="F22" s="10">
        <f>VDPDT!F22+BVS!F22+BEB!F22</f>
        <v>0</v>
      </c>
      <c r="G22" s="10">
        <f>VDPDT!G22+BVS!G22+BEB!G22</f>
        <v>0</v>
      </c>
      <c r="H22" s="10">
        <f>VDPDT!H22+BVS!H22+BEB!H22</f>
        <v>0</v>
      </c>
      <c r="I22" s="10">
        <f>VDPDT!I22+BVS!I22+BEB!I22</f>
        <v>0</v>
      </c>
      <c r="J22" s="10">
        <f>VDPDT!J22+BVS!J22+BEB!J22</f>
        <v>0</v>
      </c>
      <c r="K22" s="10">
        <f>VDPDT!K22+BVS!K22+BEB!K22</f>
        <v>0</v>
      </c>
      <c r="L22" s="10">
        <f>VDPDT!L22+BVS!L22+BEB!L22</f>
        <v>0</v>
      </c>
      <c r="M22" s="10">
        <f>VDPDT!M22+BVS!M22+BEB!M22</f>
        <v>0</v>
      </c>
      <c r="N22" s="10">
        <f>VDPDT!N22+BVS!N22+BEB!N22</f>
        <v>0</v>
      </c>
      <c r="O22" s="10">
        <f>SUM(C22:N22)</f>
        <v>0</v>
      </c>
      <c r="P22" s="10">
        <f>VDPDT!P22+BVS!P22+BEB!P22</f>
        <v>0</v>
      </c>
      <c r="Q22" s="26"/>
      <c r="R22" s="247"/>
    </row>
    <row r="23" spans="1:18" ht="12.4" customHeight="1" x14ac:dyDescent="0.2">
      <c r="A23" s="18"/>
      <c r="B23" s="322" t="s">
        <v>123</v>
      </c>
      <c r="C23" s="10">
        <f>VDPDT!C23+BVS!C23+BEB!C23</f>
        <v>0</v>
      </c>
      <c r="D23" s="10">
        <f>VDPDT!D23+BVS!D23+BEB!D23</f>
        <v>0</v>
      </c>
      <c r="E23" s="10">
        <f>VDPDT!E23+BVS!E23+BEB!E23</f>
        <v>0</v>
      </c>
      <c r="F23" s="10">
        <f>VDPDT!F23+BVS!F23+BEB!F23</f>
        <v>0</v>
      </c>
      <c r="G23" s="10">
        <f>VDPDT!G23+BVS!G23+BEB!G23</f>
        <v>0</v>
      </c>
      <c r="H23" s="10">
        <f>VDPDT!H23+BVS!H23+BEB!H23</f>
        <v>0</v>
      </c>
      <c r="I23" s="10">
        <f>VDPDT!I23+BVS!I23+BEB!I23</f>
        <v>0</v>
      </c>
      <c r="J23" s="10">
        <f>VDPDT!J23+BVS!J23+BEB!J23</f>
        <v>0</v>
      </c>
      <c r="K23" s="10">
        <f>VDPDT!K23+BVS!K23+BEB!K23</f>
        <v>0</v>
      </c>
      <c r="L23" s="10">
        <f>VDPDT!L23+BVS!L23+BEB!L23</f>
        <v>0</v>
      </c>
      <c r="M23" s="10">
        <f>VDPDT!M23+BVS!M23+BEB!M23</f>
        <v>0</v>
      </c>
      <c r="N23" s="10">
        <f>VDPDT!N23+BVS!N23+BEB!N23</f>
        <v>0</v>
      </c>
      <c r="O23" s="10">
        <f t="shared" si="3"/>
        <v>0</v>
      </c>
      <c r="P23" s="10">
        <f>VDPDT!P23+BVS!P23+BEB!P23</f>
        <v>0</v>
      </c>
      <c r="Q23" s="26"/>
      <c r="R23" s="28"/>
    </row>
    <row r="24" spans="1:18" ht="12.4" customHeight="1" x14ac:dyDescent="0.2">
      <c r="A24" s="18"/>
      <c r="B24" s="322" t="s">
        <v>19</v>
      </c>
      <c r="C24" s="40">
        <f>VDPDT!C24+BVS!C24+BEB!C24</f>
        <v>0</v>
      </c>
      <c r="D24" s="40">
        <f>VDPDT!D24+BVS!D24+BEB!D24</f>
        <v>0</v>
      </c>
      <c r="E24" s="40">
        <f>VDPDT!E24+BVS!E24+BEB!E24</f>
        <v>0</v>
      </c>
      <c r="F24" s="40">
        <f>VDPDT!F24+BVS!F24+BEB!F24</f>
        <v>0</v>
      </c>
      <c r="G24" s="40">
        <f>VDPDT!G24+BVS!G24+BEB!G24</f>
        <v>0</v>
      </c>
      <c r="H24" s="40">
        <f>VDPDT!H24+BVS!H24+BEB!H24</f>
        <v>0</v>
      </c>
      <c r="I24" s="40">
        <f>VDPDT!I24+BVS!I24+BEB!I24</f>
        <v>0</v>
      </c>
      <c r="J24" s="40">
        <f>VDPDT!J24+BVS!J24+BEB!J24</f>
        <v>0</v>
      </c>
      <c r="K24" s="40">
        <f>VDPDT!K24+BVS!K24+BEB!K24</f>
        <v>0</v>
      </c>
      <c r="L24" s="40">
        <f>VDPDT!L24+BVS!L24+BEB!L24</f>
        <v>0</v>
      </c>
      <c r="M24" s="40">
        <f>VDPDT!M24+BVS!M24+BEB!M24</f>
        <v>0</v>
      </c>
      <c r="N24" s="40">
        <f>VDPDT!N24+BVS!N24+BEB!N24</f>
        <v>0</v>
      </c>
      <c r="O24" s="10">
        <f t="shared" si="3"/>
        <v>0</v>
      </c>
      <c r="P24" s="10">
        <f>VDPDT!P24+BVS!P24+BEB!P24</f>
        <v>0</v>
      </c>
      <c r="Q24" s="48"/>
      <c r="R24" s="17"/>
    </row>
    <row r="25" spans="1:18" ht="14.25" customHeight="1" x14ac:dyDescent="0.2">
      <c r="A25" s="127">
        <v>39</v>
      </c>
      <c r="B25" s="128" t="s">
        <v>11</v>
      </c>
      <c r="C25" s="8">
        <f>SUM(C26:C54)</f>
        <v>0</v>
      </c>
      <c r="D25" s="8">
        <f t="shared" ref="D25:P25" si="4">SUM(D26:D54)</f>
        <v>203995</v>
      </c>
      <c r="E25" s="8">
        <f t="shared" si="4"/>
        <v>0</v>
      </c>
      <c r="F25" s="8">
        <f t="shared" si="4"/>
        <v>0</v>
      </c>
      <c r="G25" s="8">
        <f t="shared" si="4"/>
        <v>0</v>
      </c>
      <c r="H25" s="8">
        <f t="shared" si="4"/>
        <v>0</v>
      </c>
      <c r="I25" s="8">
        <f t="shared" si="4"/>
        <v>0</v>
      </c>
      <c r="J25" s="8">
        <f t="shared" si="4"/>
        <v>0</v>
      </c>
      <c r="K25" s="8">
        <f t="shared" si="4"/>
        <v>0</v>
      </c>
      <c r="L25" s="8">
        <f t="shared" si="4"/>
        <v>0</v>
      </c>
      <c r="M25" s="8">
        <f t="shared" si="4"/>
        <v>0</v>
      </c>
      <c r="N25" s="8">
        <f t="shared" si="4"/>
        <v>0</v>
      </c>
      <c r="O25" s="8">
        <f t="shared" si="4"/>
        <v>203995</v>
      </c>
      <c r="P25" s="8">
        <f t="shared" si="4"/>
        <v>0</v>
      </c>
      <c r="Q25" s="48" t="e">
        <f>O25/P25*100</f>
        <v>#DIV/0!</v>
      </c>
      <c r="R25" s="17"/>
    </row>
    <row r="26" spans="1:18" ht="12.4" customHeight="1" x14ac:dyDescent="0.2">
      <c r="A26" s="18"/>
      <c r="B26" s="6" t="s">
        <v>241</v>
      </c>
      <c r="C26" s="9">
        <f>VDPDT!C26+BVS!C26+BEB!C26</f>
        <v>0</v>
      </c>
      <c r="D26" s="9">
        <f>VDPDT!D26+BVS!D26+BEB!D26</f>
        <v>0</v>
      </c>
      <c r="E26" s="9">
        <f>VDPDT!E26+BVS!E26+BEB!E26</f>
        <v>0</v>
      </c>
      <c r="F26" s="9">
        <f>VDPDT!F26+BVS!F26+BEB!F26</f>
        <v>0</v>
      </c>
      <c r="G26" s="9">
        <f>VDPDT!G26+BVS!G26+BEB!G26</f>
        <v>0</v>
      </c>
      <c r="H26" s="9">
        <f>VDPDT!H26+BVS!H26+BEB!H26</f>
        <v>0</v>
      </c>
      <c r="I26" s="9">
        <f>VDPDT!I26+BVS!I26+BEB!I26</f>
        <v>0</v>
      </c>
      <c r="J26" s="9">
        <f>VDPDT!J26+BVS!J26+BEB!J26</f>
        <v>0</v>
      </c>
      <c r="K26" s="9">
        <f>VDPDT!K26+BVS!K26+BEB!K26</f>
        <v>0</v>
      </c>
      <c r="L26" s="9">
        <f>VDPDT!L26+BVS!L26+BEB!L26</f>
        <v>0</v>
      </c>
      <c r="M26" s="9">
        <f>VDPDT!M26+BVS!M26+BEB!M26</f>
        <v>0</v>
      </c>
      <c r="N26" s="9">
        <f>VDPDT!N26+BVS!N26+BEB!N26</f>
        <v>0</v>
      </c>
      <c r="O26" s="9">
        <f t="shared" si="3"/>
        <v>0</v>
      </c>
      <c r="P26" s="10">
        <f>VDPDT!P26+BVS!P26+BEB!P26</f>
        <v>0</v>
      </c>
      <c r="Q26" s="26"/>
      <c r="R26" s="17"/>
    </row>
    <row r="27" spans="1:18" ht="12.4" customHeight="1" x14ac:dyDescent="0.2">
      <c r="A27" s="272"/>
      <c r="B27" s="6" t="s">
        <v>269</v>
      </c>
      <c r="C27" s="10">
        <f>VDPDT!C27+BVS!C27+BEB!C27</f>
        <v>0</v>
      </c>
      <c r="D27" s="10">
        <f>VDPDT!D27+BVS!D27+BEB!D27</f>
        <v>203995</v>
      </c>
      <c r="E27" s="10">
        <f>VDPDT!E27+BVS!E27+BEB!E27</f>
        <v>0</v>
      </c>
      <c r="F27" s="10">
        <f>VDPDT!F27+BVS!F27+BEB!F27</f>
        <v>0</v>
      </c>
      <c r="G27" s="10">
        <f>VDPDT!G27+BVS!G27+BEB!G27</f>
        <v>0</v>
      </c>
      <c r="H27" s="10">
        <f>VDPDT!H27+BVS!H27+BEB!H27</f>
        <v>0</v>
      </c>
      <c r="I27" s="10">
        <f>VDPDT!I27+BVS!I27+BEB!I27</f>
        <v>0</v>
      </c>
      <c r="J27" s="10">
        <f>VDPDT!J27+BVS!J27+BEB!J27</f>
        <v>0</v>
      </c>
      <c r="K27" s="10">
        <f>VDPDT!K27+BVS!K27+BEB!K27</f>
        <v>0</v>
      </c>
      <c r="L27" s="10">
        <f>VDPDT!L27+BVS!L27+BEB!L27</f>
        <v>0</v>
      </c>
      <c r="M27" s="10">
        <f>VDPDT!M27+BVS!M27+BEB!M27</f>
        <v>0</v>
      </c>
      <c r="N27" s="10">
        <f>VDPDT!N27+BVS!N27+BEB!N27</f>
        <v>0</v>
      </c>
      <c r="O27" s="10">
        <f>SUM(C27:N27)</f>
        <v>203995</v>
      </c>
      <c r="P27" s="10">
        <f>VDPDT!P27+BVS!P27+BEB!P27</f>
        <v>0</v>
      </c>
      <c r="Q27" s="26"/>
      <c r="R27" s="17"/>
    </row>
    <row r="28" spans="1:18" ht="12.4" customHeight="1" x14ac:dyDescent="0.2">
      <c r="A28" s="18"/>
      <c r="B28" s="6" t="s">
        <v>126</v>
      </c>
      <c r="C28" s="10">
        <f>VDPDT!C28+BVS!C28+BEB!C28</f>
        <v>0</v>
      </c>
      <c r="D28" s="10">
        <f>VDPDT!D28+BVS!D28+BEB!D28</f>
        <v>0</v>
      </c>
      <c r="E28" s="10">
        <f>VDPDT!E28+BVS!E28+BEB!E28</f>
        <v>0</v>
      </c>
      <c r="F28" s="10">
        <f>VDPDT!F28+BVS!F28+BEB!F28</f>
        <v>0</v>
      </c>
      <c r="G28" s="10">
        <f>VDPDT!G28+BVS!G28+BEB!G28</f>
        <v>0</v>
      </c>
      <c r="H28" s="10">
        <f>VDPDT!H28+BVS!H28+BEB!H28</f>
        <v>0</v>
      </c>
      <c r="I28" s="10">
        <f>VDPDT!I28+BVS!I28+BEB!I28</f>
        <v>0</v>
      </c>
      <c r="J28" s="10">
        <f>VDPDT!J28+BVS!J28+BEB!J28</f>
        <v>0</v>
      </c>
      <c r="K28" s="10">
        <f>VDPDT!K28+BVS!K28+BEB!K28</f>
        <v>0</v>
      </c>
      <c r="L28" s="10">
        <f>VDPDT!L28+BVS!L28+BEB!L28</f>
        <v>0</v>
      </c>
      <c r="M28" s="10">
        <f>VDPDT!M28+BVS!M28+BEB!M28</f>
        <v>0</v>
      </c>
      <c r="N28" s="10">
        <f>VDPDT!N28+BVS!N28+BEB!N28</f>
        <v>0</v>
      </c>
      <c r="O28" s="10">
        <f t="shared" ref="O28:O34" si="5">SUM(C28:N28)</f>
        <v>0</v>
      </c>
      <c r="P28" s="10">
        <f>VDPDT!P28+BVS!P28+BEB!P28</f>
        <v>0</v>
      </c>
      <c r="Q28" s="26"/>
      <c r="R28" s="17"/>
    </row>
    <row r="29" spans="1:18" ht="12.4" customHeight="1" x14ac:dyDescent="0.2">
      <c r="A29" s="18"/>
      <c r="B29" s="105" t="s">
        <v>225</v>
      </c>
      <c r="C29" s="10">
        <f>VDPDT!C29+BVS!C29+BEB!C29</f>
        <v>0</v>
      </c>
      <c r="D29" s="10">
        <f>VDPDT!D29+BVS!D29+BEB!D29</f>
        <v>0</v>
      </c>
      <c r="E29" s="10">
        <f>VDPDT!E29+BVS!E29+BEB!E29</f>
        <v>0</v>
      </c>
      <c r="F29" s="10">
        <f>VDPDT!F29+BVS!F29+BEB!F29</f>
        <v>0</v>
      </c>
      <c r="G29" s="10">
        <f>VDPDT!G29+BVS!G29+BEB!G29</f>
        <v>0</v>
      </c>
      <c r="H29" s="10">
        <f>VDPDT!H29+BVS!H29+BEB!H29</f>
        <v>0</v>
      </c>
      <c r="I29" s="10">
        <f>VDPDT!I29+BVS!I29+BEB!I29</f>
        <v>0</v>
      </c>
      <c r="J29" s="10">
        <f>VDPDT!J29+BVS!J29+BEB!J29</f>
        <v>0</v>
      </c>
      <c r="K29" s="10">
        <f>VDPDT!K29+BVS!K29+BEB!K29</f>
        <v>0</v>
      </c>
      <c r="L29" s="10">
        <f>VDPDT!L29+BVS!L29+BEB!L29</f>
        <v>0</v>
      </c>
      <c r="M29" s="10">
        <f>VDPDT!M29+BVS!M29+BEB!M29</f>
        <v>0</v>
      </c>
      <c r="N29" s="10">
        <f>VDPDT!N29+BVS!N29+BEB!N29</f>
        <v>0</v>
      </c>
      <c r="O29" s="10">
        <f t="shared" si="5"/>
        <v>0</v>
      </c>
      <c r="P29" s="10">
        <f>VDPDT!P29+BVS!P29+BEB!P29</f>
        <v>0</v>
      </c>
      <c r="Q29" s="26"/>
      <c r="R29" s="17"/>
    </row>
    <row r="30" spans="1:18" ht="12.4" customHeight="1" x14ac:dyDescent="0.2">
      <c r="A30" s="18"/>
      <c r="B30" s="105" t="s">
        <v>25</v>
      </c>
      <c r="C30" s="10">
        <f>VDPDT!C30+BVS!C30+BEB!C30</f>
        <v>0</v>
      </c>
      <c r="D30" s="10">
        <f>VDPDT!D30+BVS!D30+BEB!D30</f>
        <v>0</v>
      </c>
      <c r="E30" s="10">
        <f>VDPDT!E30+BVS!E30+BEB!E30</f>
        <v>0</v>
      </c>
      <c r="F30" s="10">
        <f>VDPDT!F30+BVS!F30+BEB!F30</f>
        <v>0</v>
      </c>
      <c r="G30" s="10">
        <f>VDPDT!G30+BVS!G30+BEB!G30</f>
        <v>0</v>
      </c>
      <c r="H30" s="10">
        <f>VDPDT!H30+BVS!H30+BEB!H30</f>
        <v>0</v>
      </c>
      <c r="I30" s="10">
        <f>VDPDT!I30+BVS!I30+BEB!I30</f>
        <v>0</v>
      </c>
      <c r="J30" s="10">
        <f>VDPDT!J30+BVS!J30+BEB!J30</f>
        <v>0</v>
      </c>
      <c r="K30" s="10">
        <f>VDPDT!K30+BVS!K30+BEB!K30</f>
        <v>0</v>
      </c>
      <c r="L30" s="10">
        <f>VDPDT!L30+BVS!L30+BEB!L30</f>
        <v>0</v>
      </c>
      <c r="M30" s="10">
        <f>VDPDT!M30+BVS!M30+BEB!M30</f>
        <v>0</v>
      </c>
      <c r="N30" s="10">
        <f>VDPDT!N30+BVS!N30+BEB!N30</f>
        <v>0</v>
      </c>
      <c r="O30" s="10">
        <f t="shared" si="5"/>
        <v>0</v>
      </c>
      <c r="P30" s="10">
        <f>VDPDT!P30+BVS!P30+BEB!P30</f>
        <v>0</v>
      </c>
      <c r="Q30" s="26"/>
      <c r="R30" s="17"/>
    </row>
    <row r="31" spans="1:18" ht="12.4" customHeight="1" x14ac:dyDescent="0.2">
      <c r="A31" s="18"/>
      <c r="B31" s="105" t="s">
        <v>43</v>
      </c>
      <c r="C31" s="10">
        <f>VDPDT!C31+BVS!C31+BEB!C31</f>
        <v>0</v>
      </c>
      <c r="D31" s="10">
        <f>VDPDT!D31+BVS!D31+BEB!D31</f>
        <v>0</v>
      </c>
      <c r="E31" s="10">
        <f>VDPDT!E31+BVS!E31+BEB!E31</f>
        <v>0</v>
      </c>
      <c r="F31" s="10">
        <f>VDPDT!F31+BVS!F31+BEB!F31</f>
        <v>0</v>
      </c>
      <c r="G31" s="10">
        <f>VDPDT!G31+BVS!G31+BEB!G31</f>
        <v>0</v>
      </c>
      <c r="H31" s="10">
        <f>VDPDT!H31+BVS!H31+BEB!H31</f>
        <v>0</v>
      </c>
      <c r="I31" s="10">
        <f>VDPDT!I31+BVS!I31+BEB!I31</f>
        <v>0</v>
      </c>
      <c r="J31" s="10">
        <f>VDPDT!J31+BVS!J31+BEB!J31</f>
        <v>0</v>
      </c>
      <c r="K31" s="10">
        <f>VDPDT!K31+BVS!K31+BEB!K31</f>
        <v>0</v>
      </c>
      <c r="L31" s="10">
        <f>VDPDT!L31+BVS!L31+BEB!L31</f>
        <v>0</v>
      </c>
      <c r="M31" s="10">
        <f>VDPDT!M31+BVS!M31+BEB!M31</f>
        <v>0</v>
      </c>
      <c r="N31" s="10">
        <f>VDPDT!N31+BVS!N31+BEB!N31</f>
        <v>0</v>
      </c>
      <c r="O31" s="10">
        <f t="shared" si="5"/>
        <v>0</v>
      </c>
      <c r="P31" s="10">
        <f>VDPDT!P31+BVS!P31+BEB!P31</f>
        <v>0</v>
      </c>
      <c r="Q31" s="26"/>
      <c r="R31" s="28"/>
    </row>
    <row r="32" spans="1:18" ht="12.4" customHeight="1" x14ac:dyDescent="0.2">
      <c r="A32" s="18"/>
      <c r="B32" s="105" t="s">
        <v>194</v>
      </c>
      <c r="C32" s="10">
        <f>VDPDT!C32+BVS!C32+BEB!C32</f>
        <v>0</v>
      </c>
      <c r="D32" s="10">
        <f>VDPDT!D32+BVS!D32+BEB!D32</f>
        <v>0</v>
      </c>
      <c r="E32" s="10">
        <f>VDPDT!E32+BVS!E32+BEB!E32</f>
        <v>0</v>
      </c>
      <c r="F32" s="10">
        <f>VDPDT!F32+BVS!F32+BEB!F32</f>
        <v>0</v>
      </c>
      <c r="G32" s="10">
        <f>VDPDT!G32+BVS!G32+BEB!G32</f>
        <v>0</v>
      </c>
      <c r="H32" s="10">
        <f>VDPDT!H32+BVS!H32+BEB!H32</f>
        <v>0</v>
      </c>
      <c r="I32" s="10">
        <f>VDPDT!I32+BVS!I32+BEB!I32</f>
        <v>0</v>
      </c>
      <c r="J32" s="10">
        <f>VDPDT!J32+BVS!J32+BEB!J32</f>
        <v>0</v>
      </c>
      <c r="K32" s="10">
        <f>VDPDT!K32+BVS!K32+BEB!K32</f>
        <v>0</v>
      </c>
      <c r="L32" s="10">
        <f>VDPDT!L32+BVS!L32+BEB!L32</f>
        <v>0</v>
      </c>
      <c r="M32" s="10">
        <f>VDPDT!M32+BVS!M32+BEB!M32</f>
        <v>0</v>
      </c>
      <c r="N32" s="10">
        <f>VDPDT!N32+BVS!N32+BEB!N32</f>
        <v>0</v>
      </c>
      <c r="O32" s="10">
        <f t="shared" si="5"/>
        <v>0</v>
      </c>
      <c r="P32" s="10">
        <f>VDPDT!P32+BVS!P32+BEB!P32</f>
        <v>0</v>
      </c>
      <c r="Q32" s="26"/>
      <c r="R32" s="17"/>
    </row>
    <row r="33" spans="1:18" ht="12.4" customHeight="1" x14ac:dyDescent="0.2">
      <c r="A33" s="18"/>
      <c r="B33" s="105" t="s">
        <v>230</v>
      </c>
      <c r="C33" s="10">
        <f>VDPDT!C33+BVS!C33+BEB!C33</f>
        <v>0</v>
      </c>
      <c r="D33" s="10">
        <f>VDPDT!D33+BVS!D33+BEB!D33</f>
        <v>0</v>
      </c>
      <c r="E33" s="10">
        <f>VDPDT!E33+BVS!E33+BEB!E33</f>
        <v>0</v>
      </c>
      <c r="F33" s="10">
        <f>VDPDT!F33+BVS!F33+BEB!F33</f>
        <v>0</v>
      </c>
      <c r="G33" s="10">
        <f>VDPDT!G33+BVS!G33+BEB!G33</f>
        <v>0</v>
      </c>
      <c r="H33" s="10">
        <f>VDPDT!H33+BVS!H33+BEB!H33</f>
        <v>0</v>
      </c>
      <c r="I33" s="10">
        <f>VDPDT!I33+BVS!I33+BEB!I33</f>
        <v>0</v>
      </c>
      <c r="J33" s="10">
        <f>VDPDT!J33+BVS!J33+BEB!J33</f>
        <v>0</v>
      </c>
      <c r="K33" s="10">
        <f>VDPDT!K33+BVS!K33+BEB!K33</f>
        <v>0</v>
      </c>
      <c r="L33" s="10">
        <f>VDPDT!L33+BVS!L33+BEB!L33</f>
        <v>0</v>
      </c>
      <c r="M33" s="10">
        <f>VDPDT!M33+BVS!M33+BEB!M33</f>
        <v>0</v>
      </c>
      <c r="N33" s="10">
        <f>VDPDT!N33+BVS!N33+BEB!N33</f>
        <v>0</v>
      </c>
      <c r="O33" s="10">
        <f t="shared" si="5"/>
        <v>0</v>
      </c>
      <c r="P33" s="10">
        <f>VDPDT!P33+BVS!P33+BEB!P33</f>
        <v>0</v>
      </c>
      <c r="Q33" s="26"/>
      <c r="R33" s="17"/>
    </row>
    <row r="34" spans="1:18" ht="12.4" customHeight="1" x14ac:dyDescent="0.2">
      <c r="A34" s="18"/>
      <c r="B34" s="105" t="s">
        <v>141</v>
      </c>
      <c r="C34" s="10">
        <f>VDPDT!C34+BVS!C34+BEB!C34</f>
        <v>0</v>
      </c>
      <c r="D34" s="10">
        <f>VDPDT!D34+BVS!D34+BEB!D34</f>
        <v>0</v>
      </c>
      <c r="E34" s="10">
        <f>VDPDT!E34+BVS!E34+BEB!E34</f>
        <v>0</v>
      </c>
      <c r="F34" s="10">
        <f>VDPDT!F34+BVS!F34+BEB!F34</f>
        <v>0</v>
      </c>
      <c r="G34" s="10">
        <f>VDPDT!G34+BVS!G34+BEB!G34</f>
        <v>0</v>
      </c>
      <c r="H34" s="10">
        <f>VDPDT!H34+BVS!H34+BEB!H34</f>
        <v>0</v>
      </c>
      <c r="I34" s="10">
        <f>VDPDT!I34+BVS!I34+BEB!I34</f>
        <v>0</v>
      </c>
      <c r="J34" s="10">
        <f>VDPDT!J34+BVS!J34+BEB!J34</f>
        <v>0</v>
      </c>
      <c r="K34" s="10">
        <f>VDPDT!K34+BVS!K34+BEB!K34</f>
        <v>0</v>
      </c>
      <c r="L34" s="10">
        <f>VDPDT!L34+BVS!L34+BEB!L34</f>
        <v>0</v>
      </c>
      <c r="M34" s="10">
        <f>VDPDT!M34+BVS!M34+BEB!M34</f>
        <v>0</v>
      </c>
      <c r="N34" s="10">
        <f>VDPDT!N34+BVS!N34+BEB!N34</f>
        <v>0</v>
      </c>
      <c r="O34" s="10">
        <f t="shared" si="5"/>
        <v>0</v>
      </c>
      <c r="P34" s="10">
        <f>VDPDT!P34+BVS!P34+BEB!P34</f>
        <v>0</v>
      </c>
      <c r="Q34" s="26"/>
      <c r="R34" s="17"/>
    </row>
    <row r="35" spans="1:18" ht="12.4" customHeight="1" x14ac:dyDescent="0.2">
      <c r="A35" s="18"/>
      <c r="B35" s="105" t="s">
        <v>120</v>
      </c>
      <c r="C35" s="10">
        <f>VDPDT!C35+BVS!C35+BEB!C35</f>
        <v>0</v>
      </c>
      <c r="D35" s="10">
        <f>VDPDT!D35+BVS!D35+BEB!D35</f>
        <v>0</v>
      </c>
      <c r="E35" s="10">
        <f>VDPDT!E35+BVS!E35+BEB!E35</f>
        <v>0</v>
      </c>
      <c r="F35" s="10">
        <f>VDPDT!F35+BVS!F35+BEB!F35</f>
        <v>0</v>
      </c>
      <c r="G35" s="10">
        <f>VDPDT!G35+BVS!G35+BEB!G35</f>
        <v>0</v>
      </c>
      <c r="H35" s="10">
        <f>VDPDT!H35+BVS!H35+BEB!H35</f>
        <v>0</v>
      </c>
      <c r="I35" s="10">
        <f>VDPDT!I35+BVS!I35+BEB!I35</f>
        <v>0</v>
      </c>
      <c r="J35" s="10">
        <f>VDPDT!J35+BVS!J35+BEB!J35</f>
        <v>0</v>
      </c>
      <c r="K35" s="10">
        <f>VDPDT!K35+BVS!K35+BEB!K35</f>
        <v>0</v>
      </c>
      <c r="L35" s="10">
        <f>VDPDT!L35+BVS!L35+BEB!L35</f>
        <v>0</v>
      </c>
      <c r="M35" s="10">
        <f>VDPDT!M35+BVS!M35+BEB!M35</f>
        <v>0</v>
      </c>
      <c r="N35" s="10">
        <f>VDPDT!N35+BVS!N35+BEB!N35</f>
        <v>0</v>
      </c>
      <c r="O35" s="10">
        <f>SUM(C35:N35)</f>
        <v>0</v>
      </c>
      <c r="P35" s="10">
        <f>VDPDT!P35+BVS!P35+BEB!P35</f>
        <v>0</v>
      </c>
      <c r="Q35" s="26"/>
      <c r="R35" s="17"/>
    </row>
    <row r="36" spans="1:18" ht="12.4" customHeight="1" x14ac:dyDescent="0.2">
      <c r="A36" s="18"/>
      <c r="B36" s="105" t="s">
        <v>37</v>
      </c>
      <c r="C36" s="10">
        <f>VDPDT!C36+BVS!C36+BEB!C36</f>
        <v>0</v>
      </c>
      <c r="D36" s="10">
        <f>VDPDT!D36+BVS!D36+BEB!D36</f>
        <v>0</v>
      </c>
      <c r="E36" s="10">
        <f>VDPDT!E36+BVS!E36+BEB!E36</f>
        <v>0</v>
      </c>
      <c r="F36" s="10">
        <f>VDPDT!F36+BVS!F36+BEB!F36</f>
        <v>0</v>
      </c>
      <c r="G36" s="10">
        <f>VDPDT!G36+BVS!G36+BEB!G36</f>
        <v>0</v>
      </c>
      <c r="H36" s="10">
        <f>VDPDT!H36+BVS!H36+BEB!H36</f>
        <v>0</v>
      </c>
      <c r="I36" s="10">
        <f>VDPDT!I36+BVS!I36+BEB!I36</f>
        <v>0</v>
      </c>
      <c r="J36" s="10">
        <f>VDPDT!J36+BVS!J36+BEB!J36</f>
        <v>0</v>
      </c>
      <c r="K36" s="10">
        <f>VDPDT!K36+BVS!K36+BEB!K36</f>
        <v>0</v>
      </c>
      <c r="L36" s="10">
        <f>VDPDT!L36+BVS!L36+BEB!L36</f>
        <v>0</v>
      </c>
      <c r="M36" s="10">
        <f>VDPDT!M36+BVS!M36+BEB!M36</f>
        <v>0</v>
      </c>
      <c r="N36" s="10">
        <f>VDPDT!N36+BVS!N36+BEB!N36</f>
        <v>0</v>
      </c>
      <c r="O36" s="10">
        <f>SUM(C36:N36)</f>
        <v>0</v>
      </c>
      <c r="P36" s="10">
        <f>VDPDT!P36+BVS!P36+BEB!P36</f>
        <v>0</v>
      </c>
      <c r="Q36" s="26"/>
      <c r="R36" s="17"/>
    </row>
    <row r="37" spans="1:18" ht="12.4" customHeight="1" x14ac:dyDescent="0.2">
      <c r="A37" s="18"/>
      <c r="B37" s="6" t="s">
        <v>30</v>
      </c>
      <c r="C37" s="10">
        <f>VDPDT!C37+BVS!C37+BEB!C37</f>
        <v>0</v>
      </c>
      <c r="D37" s="10">
        <f>VDPDT!D37+BVS!D37+BEB!D37</f>
        <v>0</v>
      </c>
      <c r="E37" s="10">
        <f>VDPDT!E37+BVS!E37+BEB!E37</f>
        <v>0</v>
      </c>
      <c r="F37" s="10">
        <f>VDPDT!F37+BVS!F37+BEB!F37</f>
        <v>0</v>
      </c>
      <c r="G37" s="10">
        <f>VDPDT!G37+BVS!G37+BEB!G37</f>
        <v>0</v>
      </c>
      <c r="H37" s="10">
        <f>VDPDT!H37+BVS!H37+BEB!H37</f>
        <v>0</v>
      </c>
      <c r="I37" s="10">
        <f>VDPDT!I37+BVS!I37+BEB!I37</f>
        <v>0</v>
      </c>
      <c r="J37" s="10">
        <f>VDPDT!J37+BVS!J37+BEB!J37</f>
        <v>0</v>
      </c>
      <c r="K37" s="10">
        <f>VDPDT!K37+BVS!K37+BEB!K37</f>
        <v>0</v>
      </c>
      <c r="L37" s="10">
        <f>VDPDT!L37+BVS!L37+BEB!L37</f>
        <v>0</v>
      </c>
      <c r="M37" s="10">
        <f>VDPDT!M37+BVS!M37+BEB!M37</f>
        <v>0</v>
      </c>
      <c r="N37" s="10">
        <f>VDPDT!N37+BVS!N37+BEB!N37</f>
        <v>0</v>
      </c>
      <c r="O37" s="10">
        <f>SUM(C37:N37)</f>
        <v>0</v>
      </c>
      <c r="P37" s="10">
        <f>VDPDT!P37+BVS!P37+BEB!P37</f>
        <v>0</v>
      </c>
      <c r="Q37" s="26"/>
      <c r="R37" s="17"/>
    </row>
    <row r="38" spans="1:18" ht="12.4" customHeight="1" x14ac:dyDescent="0.2">
      <c r="A38" s="18"/>
      <c r="B38" s="6" t="s">
        <v>46</v>
      </c>
      <c r="C38" s="10">
        <f>VDPDT!C38+BVS!C38+BEB!C38</f>
        <v>0</v>
      </c>
      <c r="D38" s="10">
        <f>VDPDT!D38+BVS!D38+BEB!D38</f>
        <v>0</v>
      </c>
      <c r="E38" s="10">
        <f>VDPDT!E38+BVS!E38+BEB!E38</f>
        <v>0</v>
      </c>
      <c r="F38" s="10">
        <f>VDPDT!F38+BVS!F38+BEB!F38</f>
        <v>0</v>
      </c>
      <c r="G38" s="10">
        <f>VDPDT!G38+BVS!G38+BEB!G38</f>
        <v>0</v>
      </c>
      <c r="H38" s="10">
        <f>VDPDT!H38+BVS!H38+BEB!H38</f>
        <v>0</v>
      </c>
      <c r="I38" s="10">
        <f>VDPDT!I38+BVS!I38+BEB!I38</f>
        <v>0</v>
      </c>
      <c r="J38" s="10">
        <f>VDPDT!J38+BVS!J38+BEB!J38</f>
        <v>0</v>
      </c>
      <c r="K38" s="10">
        <f>VDPDT!K38+BVS!K38+BEB!K38</f>
        <v>0</v>
      </c>
      <c r="L38" s="10">
        <f>VDPDT!L38+BVS!L38+BEB!L38</f>
        <v>0</v>
      </c>
      <c r="M38" s="10">
        <f>VDPDT!M38+BVS!M38+BEB!M38</f>
        <v>0</v>
      </c>
      <c r="N38" s="10">
        <f>VDPDT!N38+BVS!N38+BEB!N38</f>
        <v>0</v>
      </c>
      <c r="O38" s="10">
        <f>SUM(C38:N38)</f>
        <v>0</v>
      </c>
      <c r="P38" s="10">
        <f>VDPDT!P38+BVS!P38+BEB!P38</f>
        <v>0</v>
      </c>
      <c r="Q38" s="26"/>
      <c r="R38" s="17"/>
    </row>
    <row r="39" spans="1:18" ht="12.4" customHeight="1" x14ac:dyDescent="0.2">
      <c r="A39" s="18"/>
      <c r="B39" s="6" t="s">
        <v>47</v>
      </c>
      <c r="C39" s="10">
        <f>VDPDT!C39+BVS!C39+BEB!C39</f>
        <v>0</v>
      </c>
      <c r="D39" s="10">
        <f>VDPDT!D39+BVS!D39+BEB!D39</f>
        <v>0</v>
      </c>
      <c r="E39" s="10">
        <f>VDPDT!E39+BVS!E39+BEB!E39</f>
        <v>0</v>
      </c>
      <c r="F39" s="10">
        <f>VDPDT!F39+BVS!F39+BEB!F39</f>
        <v>0</v>
      </c>
      <c r="G39" s="10">
        <f>VDPDT!G39+BVS!G39+BEB!G39</f>
        <v>0</v>
      </c>
      <c r="H39" s="10">
        <f>VDPDT!H39+BVS!H39+BEB!H39</f>
        <v>0</v>
      </c>
      <c r="I39" s="10">
        <f>VDPDT!I39+BVS!I39+BEB!I39</f>
        <v>0</v>
      </c>
      <c r="J39" s="10">
        <f>VDPDT!J39+BVS!J39+BEB!J39</f>
        <v>0</v>
      </c>
      <c r="K39" s="10">
        <f>VDPDT!K39+BVS!K39+BEB!K39</f>
        <v>0</v>
      </c>
      <c r="L39" s="10">
        <f>VDPDT!L39+BVS!L39+BEB!L39</f>
        <v>0</v>
      </c>
      <c r="M39" s="10">
        <f>VDPDT!M39+BVS!M39+BEB!M39</f>
        <v>0</v>
      </c>
      <c r="N39" s="10">
        <f>VDPDT!N39+BVS!N39+BEB!N39</f>
        <v>0</v>
      </c>
      <c r="O39" s="10">
        <f>SUM(C39:N39)</f>
        <v>0</v>
      </c>
      <c r="P39" s="10">
        <f>VDPDT!P39+BVS!P39+BEB!P39</f>
        <v>0</v>
      </c>
      <c r="Q39" s="26"/>
      <c r="R39" s="17"/>
    </row>
    <row r="40" spans="1:18" ht="12.4" customHeight="1" x14ac:dyDescent="0.2">
      <c r="A40" s="18"/>
      <c r="B40" s="6" t="s">
        <v>45</v>
      </c>
      <c r="C40" s="10">
        <f>VDPDT!C40+BVS!C40+BEB!C40</f>
        <v>0</v>
      </c>
      <c r="D40" s="10">
        <f>VDPDT!D40+BVS!D40+BEB!D40</f>
        <v>0</v>
      </c>
      <c r="E40" s="10">
        <f>VDPDT!E40+BVS!E40+BEB!E40</f>
        <v>0</v>
      </c>
      <c r="F40" s="10">
        <f>VDPDT!F40+BVS!F40+BEB!F40</f>
        <v>0</v>
      </c>
      <c r="G40" s="10">
        <f>VDPDT!G40+BVS!G40+BEB!G40</f>
        <v>0</v>
      </c>
      <c r="H40" s="10">
        <f>VDPDT!H40+BVS!H40+BEB!H40</f>
        <v>0</v>
      </c>
      <c r="I40" s="10">
        <f>VDPDT!I40+BVS!I40+BEB!I40</f>
        <v>0</v>
      </c>
      <c r="J40" s="10">
        <f>VDPDT!J40+BVS!J40+BEB!J40</f>
        <v>0</v>
      </c>
      <c r="K40" s="10">
        <f>VDPDT!K40+BVS!K40+BEB!K40</f>
        <v>0</v>
      </c>
      <c r="L40" s="10">
        <f>VDPDT!L40+BVS!L40+BEB!L40</f>
        <v>0</v>
      </c>
      <c r="M40" s="10">
        <f>VDPDT!M40+BVS!M40+BEB!M40</f>
        <v>0</v>
      </c>
      <c r="N40" s="10">
        <f>VDPDT!N40+BVS!N40+BEB!N40</f>
        <v>0</v>
      </c>
      <c r="O40" s="10">
        <f t="shared" ref="O40:O46" si="6">SUM(C40:N40)</f>
        <v>0</v>
      </c>
      <c r="P40" s="10">
        <f>VDPDT!P40+BVS!P40+BEB!P40</f>
        <v>0</v>
      </c>
      <c r="Q40" s="26"/>
      <c r="R40" s="17"/>
    </row>
    <row r="41" spans="1:18" ht="12.4" customHeight="1" x14ac:dyDescent="0.2">
      <c r="A41" s="172"/>
      <c r="B41" s="6" t="s">
        <v>44</v>
      </c>
      <c r="C41" s="10">
        <f>VDPDT!C41+BVS!C41+BEB!C41</f>
        <v>0</v>
      </c>
      <c r="D41" s="10">
        <f>VDPDT!D41+BVS!D41+BEB!D41</f>
        <v>0</v>
      </c>
      <c r="E41" s="10">
        <f>VDPDT!E41+BVS!E41+BEB!E41</f>
        <v>0</v>
      </c>
      <c r="F41" s="10">
        <f>VDPDT!F41+BVS!F41+BEB!F41</f>
        <v>0</v>
      </c>
      <c r="G41" s="10">
        <f>VDPDT!G41+BVS!G41+BEB!G41</f>
        <v>0</v>
      </c>
      <c r="H41" s="10">
        <f>VDPDT!H41+BVS!H41+BEB!H41</f>
        <v>0</v>
      </c>
      <c r="I41" s="10">
        <f>VDPDT!I41+BVS!I41+BEB!I41</f>
        <v>0</v>
      </c>
      <c r="J41" s="10">
        <f>VDPDT!J41+BVS!J41+BEB!J41</f>
        <v>0</v>
      </c>
      <c r="K41" s="10">
        <f>VDPDT!K41+BVS!K41+BEB!K41</f>
        <v>0</v>
      </c>
      <c r="L41" s="10">
        <f>VDPDT!L41+BVS!L41+BEB!L41</f>
        <v>0</v>
      </c>
      <c r="M41" s="10">
        <f>VDPDT!M41+BVS!M41+BEB!M41</f>
        <v>0</v>
      </c>
      <c r="N41" s="10">
        <f>VDPDT!N41+BVS!N41+BEB!N41</f>
        <v>0</v>
      </c>
      <c r="O41" s="10">
        <f t="shared" si="6"/>
        <v>0</v>
      </c>
      <c r="P41" s="10">
        <f>VDPDT!P41+BVS!P41+BEB!P41</f>
        <v>0</v>
      </c>
      <c r="Q41" s="26"/>
      <c r="R41" s="17"/>
    </row>
    <row r="42" spans="1:18" ht="12.4" customHeight="1" x14ac:dyDescent="0.2">
      <c r="A42" s="18"/>
      <c r="B42" s="6" t="s">
        <v>127</v>
      </c>
      <c r="C42" s="10">
        <f>VDPDT!C42+BVS!C42+BEB!C42</f>
        <v>0</v>
      </c>
      <c r="D42" s="10">
        <f>VDPDT!D42+BVS!D42+BEB!D42</f>
        <v>0</v>
      </c>
      <c r="E42" s="10">
        <f>VDPDT!E42+BVS!E42+BEB!E42</f>
        <v>0</v>
      </c>
      <c r="F42" s="10">
        <f>VDPDT!F42+BVS!F42+BEB!F42</f>
        <v>0</v>
      </c>
      <c r="G42" s="10">
        <f>VDPDT!G42+BVS!G42+BEB!G42</f>
        <v>0</v>
      </c>
      <c r="H42" s="10">
        <f>VDPDT!H42+BVS!H42+BEB!H42</f>
        <v>0</v>
      </c>
      <c r="I42" s="10">
        <f>VDPDT!I42+BVS!I42+BEB!I42</f>
        <v>0</v>
      </c>
      <c r="J42" s="10">
        <f>VDPDT!J42+BVS!J42+BEB!J42</f>
        <v>0</v>
      </c>
      <c r="K42" s="10">
        <f>VDPDT!K42+BVS!K42+BEB!K42</f>
        <v>0</v>
      </c>
      <c r="L42" s="10">
        <f>VDPDT!L42+BVS!L42+BEB!L42</f>
        <v>0</v>
      </c>
      <c r="M42" s="10">
        <f>VDPDT!M42+BVS!M42+BEB!M42</f>
        <v>0</v>
      </c>
      <c r="N42" s="10">
        <f>VDPDT!N42+BVS!N42+BEB!N42</f>
        <v>0</v>
      </c>
      <c r="O42" s="10">
        <f t="shared" si="6"/>
        <v>0</v>
      </c>
      <c r="P42" s="10">
        <f>VDPDT!P42+BVS!P42+BEB!P42</f>
        <v>0</v>
      </c>
      <c r="Q42" s="26"/>
      <c r="R42" s="17"/>
    </row>
    <row r="43" spans="1:18" ht="12.4" customHeight="1" x14ac:dyDescent="0.2">
      <c r="A43" s="18"/>
      <c r="B43" s="6" t="s">
        <v>142</v>
      </c>
      <c r="C43" s="10">
        <f>VDPDT!C43+BVS!C43+BEB!C43</f>
        <v>0</v>
      </c>
      <c r="D43" s="10">
        <f>VDPDT!D43+BVS!D43+BEB!D43</f>
        <v>0</v>
      </c>
      <c r="E43" s="10">
        <f>VDPDT!E43+BVS!E43+BEB!E43</f>
        <v>0</v>
      </c>
      <c r="F43" s="10">
        <f>VDPDT!F43+BVS!F43+BEB!F43</f>
        <v>0</v>
      </c>
      <c r="G43" s="10">
        <f>VDPDT!G43+BVS!G43+BEB!G43</f>
        <v>0</v>
      </c>
      <c r="H43" s="10">
        <f>VDPDT!H43+BVS!H43+BEB!H43</f>
        <v>0</v>
      </c>
      <c r="I43" s="10">
        <f>VDPDT!I43+BVS!I43+BEB!I43</f>
        <v>0</v>
      </c>
      <c r="J43" s="10">
        <f>VDPDT!J43+BVS!J43+BEB!J43</f>
        <v>0</v>
      </c>
      <c r="K43" s="10">
        <f>VDPDT!K43+BVS!K43+BEB!K43</f>
        <v>0</v>
      </c>
      <c r="L43" s="10">
        <f>VDPDT!L43+BVS!L43+BEB!L43</f>
        <v>0</v>
      </c>
      <c r="M43" s="10">
        <f>VDPDT!M43+BVS!M43+BEB!M43</f>
        <v>0</v>
      </c>
      <c r="N43" s="10">
        <f>VDPDT!N43+BVS!N43+BEB!N43</f>
        <v>0</v>
      </c>
      <c r="O43" s="10">
        <f t="shared" si="6"/>
        <v>0</v>
      </c>
      <c r="P43" s="10">
        <f>VDPDT!P43+BVS!P43+BEB!P43</f>
        <v>0</v>
      </c>
      <c r="Q43" s="26"/>
      <c r="R43" s="17"/>
    </row>
    <row r="44" spans="1:18" ht="12.4" customHeight="1" x14ac:dyDescent="0.2">
      <c r="A44" s="18"/>
      <c r="B44" s="6" t="s">
        <v>161</v>
      </c>
      <c r="C44" s="10">
        <f>VDPDT!C44+BVS!C44+BEB!C44</f>
        <v>0</v>
      </c>
      <c r="D44" s="10">
        <f>VDPDT!D44+BVS!D44+BEB!D44</f>
        <v>0</v>
      </c>
      <c r="E44" s="10">
        <f>VDPDT!E44+BVS!E44+BEB!E44</f>
        <v>0</v>
      </c>
      <c r="F44" s="10">
        <f>VDPDT!F44+BVS!F44+BEB!F44</f>
        <v>0</v>
      </c>
      <c r="G44" s="10">
        <f>VDPDT!G44+BVS!G44+BEB!G44</f>
        <v>0</v>
      </c>
      <c r="H44" s="10">
        <f>VDPDT!H44+BVS!H44+BEB!H44</f>
        <v>0</v>
      </c>
      <c r="I44" s="10">
        <f>VDPDT!I44+BVS!I44+BEB!I44</f>
        <v>0</v>
      </c>
      <c r="J44" s="10">
        <f>VDPDT!J44+BVS!J44+BEB!J44</f>
        <v>0</v>
      </c>
      <c r="K44" s="10">
        <f>VDPDT!K44+BVS!K44+BEB!K44</f>
        <v>0</v>
      </c>
      <c r="L44" s="10">
        <f>VDPDT!L44+BVS!L44+BEB!L44</f>
        <v>0</v>
      </c>
      <c r="M44" s="10">
        <f>VDPDT!M44+BVS!M44+BEB!M44</f>
        <v>0</v>
      </c>
      <c r="N44" s="10">
        <f>VDPDT!N44+BVS!N44+BEB!N44</f>
        <v>0</v>
      </c>
      <c r="O44" s="10">
        <f>SUM(C44:N44)</f>
        <v>0</v>
      </c>
      <c r="P44" s="10">
        <f>VDPDT!P44+BVS!P44+BEB!P44</f>
        <v>0</v>
      </c>
      <c r="Q44" s="26"/>
      <c r="R44" s="17"/>
    </row>
    <row r="45" spans="1:18" ht="12.4" customHeight="1" x14ac:dyDescent="0.2">
      <c r="A45" s="47"/>
      <c r="B45" s="6" t="s">
        <v>258</v>
      </c>
      <c r="C45" s="10">
        <f>VDPDT!C45+BVS!C45+BEB!C45</f>
        <v>0</v>
      </c>
      <c r="D45" s="10">
        <f>VDPDT!D45+BVS!D45+BEB!D45</f>
        <v>0</v>
      </c>
      <c r="E45" s="10">
        <f>VDPDT!E45+BVS!E45+BEB!E45</f>
        <v>0</v>
      </c>
      <c r="F45" s="10">
        <f>VDPDT!F45+BVS!F45+BEB!F45</f>
        <v>0</v>
      </c>
      <c r="G45" s="10">
        <f>VDPDT!G45+BVS!G45+BEB!G45</f>
        <v>0</v>
      </c>
      <c r="H45" s="10">
        <f>VDPDT!H45+BVS!H45+BEB!H45</f>
        <v>0</v>
      </c>
      <c r="I45" s="10">
        <f>VDPDT!I45+BVS!I45+BEB!I45</f>
        <v>0</v>
      </c>
      <c r="J45" s="10">
        <f>VDPDT!J45+BVS!J45+BEB!J45</f>
        <v>0</v>
      </c>
      <c r="K45" s="10">
        <f>VDPDT!K45+BVS!K45+BEB!K45</f>
        <v>0</v>
      </c>
      <c r="L45" s="10">
        <f>VDPDT!L45+BVS!L45+BEB!L45</f>
        <v>0</v>
      </c>
      <c r="M45" s="10">
        <f>VDPDT!M45+BVS!M45+BEB!M45</f>
        <v>0</v>
      </c>
      <c r="N45" s="10">
        <f>VDPDT!N45+BVS!N45+BEB!N45</f>
        <v>0</v>
      </c>
      <c r="O45" s="10">
        <f t="shared" si="6"/>
        <v>0</v>
      </c>
      <c r="P45" s="10">
        <f>VDPDT!P45+BVS!P45+BEB!P45</f>
        <v>0</v>
      </c>
      <c r="Q45" s="26"/>
      <c r="R45" s="17"/>
    </row>
    <row r="46" spans="1:18" ht="12.4" customHeight="1" x14ac:dyDescent="0.2">
      <c r="A46" s="18"/>
      <c r="B46" s="6" t="s">
        <v>265</v>
      </c>
      <c r="C46" s="10">
        <f>VDPDT!C46+BVS!C46+BEB!C46</f>
        <v>0</v>
      </c>
      <c r="D46" s="10">
        <f>VDPDT!D46+BVS!D46+BEB!D46</f>
        <v>0</v>
      </c>
      <c r="E46" s="10">
        <f>VDPDT!E46+BVS!E46+BEB!E46</f>
        <v>0</v>
      </c>
      <c r="F46" s="10">
        <f>VDPDT!F46+BVS!F46+BEB!F46</f>
        <v>0</v>
      </c>
      <c r="G46" s="10">
        <f>VDPDT!G46+BVS!G46+BEB!G46</f>
        <v>0</v>
      </c>
      <c r="H46" s="10">
        <f>VDPDT!H46+BVS!H46+BEB!H46</f>
        <v>0</v>
      </c>
      <c r="I46" s="10">
        <f>VDPDT!I46+BVS!I46+BEB!I46</f>
        <v>0</v>
      </c>
      <c r="J46" s="10">
        <f>VDPDT!J46+BVS!J46+BEB!J46</f>
        <v>0</v>
      </c>
      <c r="K46" s="10">
        <f>VDPDT!K46+BVS!K46+BEB!K46</f>
        <v>0</v>
      </c>
      <c r="L46" s="10">
        <f>VDPDT!L46+BVS!L46+BEB!L46</f>
        <v>0</v>
      </c>
      <c r="M46" s="10">
        <f>VDPDT!M46+BVS!M46+BEB!M46</f>
        <v>0</v>
      </c>
      <c r="N46" s="10">
        <f>VDPDT!N46+BVS!N46+BEB!N46</f>
        <v>0</v>
      </c>
      <c r="O46" s="10">
        <f t="shared" si="6"/>
        <v>0</v>
      </c>
      <c r="P46" s="10">
        <f>VDPDT!P46+BVS!P46+BEB!P46</f>
        <v>0</v>
      </c>
      <c r="Q46" s="26"/>
      <c r="R46" s="17"/>
    </row>
    <row r="47" spans="1:18" ht="12.4" customHeight="1" x14ac:dyDescent="0.2">
      <c r="A47" s="18"/>
      <c r="B47" s="322"/>
      <c r="C47" s="10">
        <f>VDPDT!C47+BVS!C47+BEB!C47</f>
        <v>0</v>
      </c>
      <c r="D47" s="10">
        <f>VDPDT!D47+BVS!D47+BEB!D47</f>
        <v>0</v>
      </c>
      <c r="E47" s="10">
        <f>VDPDT!E47+BVS!E47+BEB!E47</f>
        <v>0</v>
      </c>
      <c r="F47" s="10">
        <f>VDPDT!F47+BVS!F47+BEB!F47</f>
        <v>0</v>
      </c>
      <c r="G47" s="10">
        <f>VDPDT!G47+BVS!G47+BEB!G47</f>
        <v>0</v>
      </c>
      <c r="H47" s="10">
        <f>VDPDT!H47+BVS!H47+BEB!H47</f>
        <v>0</v>
      </c>
      <c r="I47" s="10">
        <f>VDPDT!I47+BVS!I47+BEB!I47</f>
        <v>0</v>
      </c>
      <c r="J47" s="10">
        <f>VDPDT!J47+BVS!J47+BEB!J47</f>
        <v>0</v>
      </c>
      <c r="K47" s="10">
        <f>VDPDT!K47+BVS!K47+BEB!K47</f>
        <v>0</v>
      </c>
      <c r="L47" s="10">
        <f>VDPDT!L47+BVS!L47+BEB!L47</f>
        <v>0</v>
      </c>
      <c r="M47" s="10">
        <f>VDPDT!M47+BVS!M47+BEB!M47</f>
        <v>0</v>
      </c>
      <c r="N47" s="10">
        <f>VDPDT!N47+BVS!N47+BEB!N47</f>
        <v>0</v>
      </c>
      <c r="O47" s="10">
        <f>SUM(C47:N47)</f>
        <v>0</v>
      </c>
      <c r="P47" s="10">
        <f>VDPDT!P47+BVS!P47+BEB!P47</f>
        <v>0</v>
      </c>
      <c r="Q47" s="26"/>
      <c r="R47" s="17"/>
    </row>
    <row r="48" spans="1:18" ht="12.4" customHeight="1" x14ac:dyDescent="0.2">
      <c r="A48" s="18"/>
      <c r="B48" s="322"/>
      <c r="C48" s="10">
        <f>VDPDT!C48+BVS!C48+BEB!C48</f>
        <v>0</v>
      </c>
      <c r="D48" s="10">
        <f>VDPDT!D48+BVS!D48+BEB!D48</f>
        <v>0</v>
      </c>
      <c r="E48" s="10">
        <f>VDPDT!E48+BVS!E48+BEB!E48</f>
        <v>0</v>
      </c>
      <c r="F48" s="10">
        <f>VDPDT!F48+BVS!F48+BEB!F48</f>
        <v>0</v>
      </c>
      <c r="G48" s="10">
        <f>VDPDT!G48+BVS!G48+BEB!G48</f>
        <v>0</v>
      </c>
      <c r="H48" s="10">
        <f>VDPDT!H48+BVS!H48+BEB!H48</f>
        <v>0</v>
      </c>
      <c r="I48" s="10">
        <f>VDPDT!I48+BVS!I48+BEB!I48</f>
        <v>0</v>
      </c>
      <c r="J48" s="10">
        <f>VDPDT!J48+BVS!J48+BEB!J48</f>
        <v>0</v>
      </c>
      <c r="K48" s="10">
        <f>VDPDT!K48+BVS!K48+BEB!K48</f>
        <v>0</v>
      </c>
      <c r="L48" s="10">
        <f>VDPDT!L48+BVS!L48+BEB!L48</f>
        <v>0</v>
      </c>
      <c r="M48" s="10">
        <f>VDPDT!M48+BVS!M48+BEB!M48</f>
        <v>0</v>
      </c>
      <c r="N48" s="10">
        <f>VDPDT!N48+BVS!N48+BEB!N48</f>
        <v>0</v>
      </c>
      <c r="O48" s="10">
        <f>SUM(C48:N48)</f>
        <v>0</v>
      </c>
      <c r="P48" s="10">
        <f>VDPDT!P48+BVS!P48+BEB!P48</f>
        <v>0</v>
      </c>
      <c r="Q48" s="38"/>
      <c r="R48" s="17"/>
    </row>
    <row r="49" spans="1:18" ht="12.4" customHeight="1" x14ac:dyDescent="0.2">
      <c r="A49" s="18"/>
      <c r="B49" s="322"/>
      <c r="C49" s="10">
        <f>VDPDT!C49+BVS!C49+BEB!C49</f>
        <v>0</v>
      </c>
      <c r="D49" s="10">
        <f>VDPDT!D49+BVS!D49+BEB!D49</f>
        <v>0</v>
      </c>
      <c r="E49" s="10">
        <f>VDPDT!E49+BVS!E49+BEB!E49</f>
        <v>0</v>
      </c>
      <c r="F49" s="10">
        <f>VDPDT!F49+BVS!F49+BEB!F49</f>
        <v>0</v>
      </c>
      <c r="G49" s="10">
        <f>VDPDT!G49+BVS!G49+BEB!G49</f>
        <v>0</v>
      </c>
      <c r="H49" s="10">
        <f>VDPDT!H49+BVS!H49+BEB!H49</f>
        <v>0</v>
      </c>
      <c r="I49" s="10">
        <f>VDPDT!I49+BVS!I49+BEB!I49</f>
        <v>0</v>
      </c>
      <c r="J49" s="10">
        <f>VDPDT!J49+BVS!J49+BEB!J49</f>
        <v>0</v>
      </c>
      <c r="K49" s="10">
        <f>VDPDT!K49+BVS!K49+BEB!K49</f>
        <v>0</v>
      </c>
      <c r="L49" s="10">
        <f>VDPDT!L49+BVS!L49+BEB!L49</f>
        <v>0</v>
      </c>
      <c r="M49" s="10">
        <f>VDPDT!M49+BVS!M49+BEB!M49</f>
        <v>0</v>
      </c>
      <c r="N49" s="10">
        <f>VDPDT!N49+BVS!N49+BEB!N49</f>
        <v>0</v>
      </c>
      <c r="O49" s="10">
        <f t="shared" ref="O49:O54" si="7">SUM(C49:N49)</f>
        <v>0</v>
      </c>
      <c r="P49" s="10">
        <f>VDPDT!P49+BVS!P49+BEB!P49</f>
        <v>0</v>
      </c>
      <c r="Q49" s="26"/>
      <c r="R49" s="17"/>
    </row>
    <row r="50" spans="1:18" ht="12.4" customHeight="1" x14ac:dyDescent="0.2">
      <c r="A50" s="18"/>
      <c r="B50" s="322"/>
      <c r="C50" s="10">
        <f>VDPDT!C50+BVS!C50+BEB!C50</f>
        <v>0</v>
      </c>
      <c r="D50" s="10">
        <f>VDPDT!D50+BVS!D50+BEB!D50</f>
        <v>0</v>
      </c>
      <c r="E50" s="10">
        <f>VDPDT!E50+BVS!E50+BEB!E50</f>
        <v>0</v>
      </c>
      <c r="F50" s="10">
        <f>VDPDT!F50+BVS!F50+BEB!F50</f>
        <v>0</v>
      </c>
      <c r="G50" s="10">
        <f>VDPDT!G50+BVS!G50+BEB!G50</f>
        <v>0</v>
      </c>
      <c r="H50" s="10">
        <f>VDPDT!H50+BVS!H50+BEB!H50</f>
        <v>0</v>
      </c>
      <c r="I50" s="10">
        <f>VDPDT!I50+BVS!I50+BEB!I50</f>
        <v>0</v>
      </c>
      <c r="J50" s="10">
        <f>VDPDT!J50+BVS!J50+BEB!J50</f>
        <v>0</v>
      </c>
      <c r="K50" s="10">
        <f>VDPDT!K50+BVS!K50+BEB!K50</f>
        <v>0</v>
      </c>
      <c r="L50" s="10">
        <f>VDPDT!L50+BVS!L50+BEB!L50</f>
        <v>0</v>
      </c>
      <c r="M50" s="10">
        <f>VDPDT!M50+BVS!M50+BEB!M50</f>
        <v>0</v>
      </c>
      <c r="N50" s="10">
        <f>VDPDT!N50+BVS!N50+BEB!N50</f>
        <v>0</v>
      </c>
      <c r="O50" s="10">
        <f t="shared" si="7"/>
        <v>0</v>
      </c>
      <c r="P50" s="10">
        <f>VDPDT!P50+BVS!P50+BEB!P50</f>
        <v>0</v>
      </c>
      <c r="Q50" s="26"/>
      <c r="R50" s="17"/>
    </row>
    <row r="51" spans="1:18" ht="12.4" customHeight="1" x14ac:dyDescent="0.2">
      <c r="A51" s="18"/>
      <c r="B51" s="322"/>
      <c r="C51" s="10">
        <f>VDPDT!C51+BVS!C51+BEB!C51</f>
        <v>0</v>
      </c>
      <c r="D51" s="10">
        <f>VDPDT!D51+BVS!D51+BEB!D51</f>
        <v>0</v>
      </c>
      <c r="E51" s="10">
        <f>VDPDT!E51+BVS!E51+BEB!E51</f>
        <v>0</v>
      </c>
      <c r="F51" s="10">
        <f>VDPDT!F51+BVS!F51+BEB!F51</f>
        <v>0</v>
      </c>
      <c r="G51" s="10">
        <f>VDPDT!G51+BVS!G51+BEB!G51</f>
        <v>0</v>
      </c>
      <c r="H51" s="10">
        <f>VDPDT!H51+BVS!H51+BEB!H51</f>
        <v>0</v>
      </c>
      <c r="I51" s="10">
        <f>VDPDT!I51+BVS!I51+BEB!I51</f>
        <v>0</v>
      </c>
      <c r="J51" s="10">
        <f>VDPDT!J51+BVS!J51+BEB!J51</f>
        <v>0</v>
      </c>
      <c r="K51" s="10">
        <f>VDPDT!K51+BVS!K51+BEB!K51</f>
        <v>0</v>
      </c>
      <c r="L51" s="10">
        <f>VDPDT!L51+BVS!L51+BEB!L51</f>
        <v>0</v>
      </c>
      <c r="M51" s="10">
        <f>VDPDT!M51+BVS!M51+BEB!M51</f>
        <v>0</v>
      </c>
      <c r="N51" s="10">
        <f>VDPDT!N51+BVS!N51+BEB!N51</f>
        <v>0</v>
      </c>
      <c r="O51" s="10">
        <f t="shared" si="7"/>
        <v>0</v>
      </c>
      <c r="P51" s="10">
        <f>VDPDT!P51+BVS!P51+BEB!P51</f>
        <v>0</v>
      </c>
      <c r="Q51" s="26"/>
      <c r="R51" s="17"/>
    </row>
    <row r="52" spans="1:18" ht="12.4" customHeight="1" x14ac:dyDescent="0.2">
      <c r="A52" s="18"/>
      <c r="B52" s="322"/>
      <c r="C52" s="10">
        <f>VDPDT!C52+BVS!C52+BEB!C52</f>
        <v>0</v>
      </c>
      <c r="D52" s="10">
        <f>VDPDT!D52+BVS!D52+BEB!D52</f>
        <v>0</v>
      </c>
      <c r="E52" s="10">
        <f>VDPDT!E52+BVS!E52+BEB!E52</f>
        <v>0</v>
      </c>
      <c r="F52" s="10">
        <f>VDPDT!F52+BVS!F52+BEB!F52</f>
        <v>0</v>
      </c>
      <c r="G52" s="10">
        <f>VDPDT!G52+BVS!G52+BEB!G52</f>
        <v>0</v>
      </c>
      <c r="H52" s="10">
        <f>VDPDT!H52+BVS!H52+BEB!H52</f>
        <v>0</v>
      </c>
      <c r="I52" s="10">
        <f>VDPDT!I52+BVS!I52+BEB!I52</f>
        <v>0</v>
      </c>
      <c r="J52" s="10">
        <f>VDPDT!J52+BVS!J52+BEB!J52</f>
        <v>0</v>
      </c>
      <c r="K52" s="10">
        <f>VDPDT!K52+BVS!K52+BEB!K52</f>
        <v>0</v>
      </c>
      <c r="L52" s="10">
        <f>VDPDT!L52+BVS!L52+BEB!L52</f>
        <v>0</v>
      </c>
      <c r="M52" s="10">
        <f>VDPDT!M52+BVS!M52+BEB!M52</f>
        <v>0</v>
      </c>
      <c r="N52" s="10">
        <f>VDPDT!N52+BVS!N52+BEB!N52</f>
        <v>0</v>
      </c>
      <c r="O52" s="10">
        <f t="shared" si="7"/>
        <v>0</v>
      </c>
      <c r="P52" s="10">
        <f>VDPDT!P52+BVS!P52+BEB!P52</f>
        <v>0</v>
      </c>
      <c r="Q52" s="26"/>
      <c r="R52" s="17"/>
    </row>
    <row r="53" spans="1:18" ht="12.4" customHeight="1" x14ac:dyDescent="0.2">
      <c r="A53" s="18"/>
      <c r="B53" s="322"/>
      <c r="C53" s="10">
        <f>VDPDT!C53+BVS!C53+BEB!C53</f>
        <v>0</v>
      </c>
      <c r="D53" s="10">
        <f>VDPDT!D53+BVS!D53+BEB!D53</f>
        <v>0</v>
      </c>
      <c r="E53" s="10">
        <f>VDPDT!E53+BVS!E53+BEB!E53</f>
        <v>0</v>
      </c>
      <c r="F53" s="10">
        <f>VDPDT!F53+BVS!F53+BEB!F53</f>
        <v>0</v>
      </c>
      <c r="G53" s="10">
        <f>VDPDT!G53+BVS!G53+BEB!G53</f>
        <v>0</v>
      </c>
      <c r="H53" s="10">
        <f>VDPDT!H53+BVS!H53+BEB!H53</f>
        <v>0</v>
      </c>
      <c r="I53" s="10">
        <f>VDPDT!I53+BVS!I53+BEB!I53</f>
        <v>0</v>
      </c>
      <c r="J53" s="10">
        <f>VDPDT!J53+BVS!J53+BEB!J53</f>
        <v>0</v>
      </c>
      <c r="K53" s="10">
        <f>VDPDT!K53+BVS!K53+BEB!K53</f>
        <v>0</v>
      </c>
      <c r="L53" s="10">
        <f>VDPDT!L53+BVS!L53+BEB!L53</f>
        <v>0</v>
      </c>
      <c r="M53" s="10">
        <f>VDPDT!M53+BVS!M53+BEB!M53</f>
        <v>0</v>
      </c>
      <c r="N53" s="10">
        <f>VDPDT!N53+BVS!N53+BEB!N53</f>
        <v>0</v>
      </c>
      <c r="O53" s="10">
        <f t="shared" si="7"/>
        <v>0</v>
      </c>
      <c r="P53" s="10">
        <f>VDPDT!P53+BVS!P53+BEB!P53</f>
        <v>0</v>
      </c>
      <c r="Q53" s="26"/>
      <c r="R53" s="17"/>
    </row>
    <row r="54" spans="1:18" ht="12.4" customHeight="1" x14ac:dyDescent="0.2">
      <c r="A54" s="18"/>
      <c r="B54" s="322"/>
      <c r="C54" s="10">
        <f>VDPDT!C54+BVS!C54+BEB!C54</f>
        <v>0</v>
      </c>
      <c r="D54" s="10">
        <f>VDPDT!D54+BVS!D54+BEB!D54</f>
        <v>0</v>
      </c>
      <c r="E54" s="10">
        <f>VDPDT!E54+BVS!E54+BEB!E54</f>
        <v>0</v>
      </c>
      <c r="F54" s="10">
        <f>VDPDT!F54+BVS!F54+BEB!F54</f>
        <v>0</v>
      </c>
      <c r="G54" s="10">
        <f>VDPDT!G54+BVS!G54+BEB!G54</f>
        <v>0</v>
      </c>
      <c r="H54" s="10">
        <f>VDPDT!H54+BVS!H54+BEB!H54</f>
        <v>0</v>
      </c>
      <c r="I54" s="10">
        <f>VDPDT!I54+BVS!I54+BEB!I54</f>
        <v>0</v>
      </c>
      <c r="J54" s="10">
        <f>VDPDT!J54+BVS!J54+BEB!J54</f>
        <v>0</v>
      </c>
      <c r="K54" s="10">
        <f>VDPDT!K54+BVS!K54+BEB!K54</f>
        <v>0</v>
      </c>
      <c r="L54" s="10">
        <f>VDPDT!L54+BVS!L54+BEB!L54</f>
        <v>0</v>
      </c>
      <c r="M54" s="10">
        <f>VDPDT!M54+BVS!M54+BEB!M54</f>
        <v>0</v>
      </c>
      <c r="N54" s="10">
        <f>VDPDT!N54+BVS!N54+BEB!N54</f>
        <v>0</v>
      </c>
      <c r="O54" s="10">
        <f t="shared" si="7"/>
        <v>0</v>
      </c>
      <c r="P54" s="10">
        <f>VDPDT!P54+BVS!P54+BEB!P54</f>
        <v>0</v>
      </c>
      <c r="Q54" s="26"/>
      <c r="R54" s="17"/>
    </row>
    <row r="55" spans="1:18" ht="13.5" customHeight="1" x14ac:dyDescent="0.2">
      <c r="A55" s="576">
        <v>40</v>
      </c>
      <c r="B55" s="128" t="s">
        <v>263</v>
      </c>
      <c r="C55" s="9">
        <f>SUM(C56:C58)</f>
        <v>0</v>
      </c>
      <c r="D55" s="9">
        <f t="shared" ref="D55:N55" si="8">SUM(D56:D58)</f>
        <v>0</v>
      </c>
      <c r="E55" s="9">
        <f t="shared" si="8"/>
        <v>0</v>
      </c>
      <c r="F55" s="9">
        <f t="shared" si="8"/>
        <v>0</v>
      </c>
      <c r="G55" s="9">
        <f t="shared" si="8"/>
        <v>0</v>
      </c>
      <c r="H55" s="9">
        <f t="shared" si="8"/>
        <v>0</v>
      </c>
      <c r="I55" s="9">
        <f t="shared" si="8"/>
        <v>0</v>
      </c>
      <c r="J55" s="9">
        <f t="shared" si="8"/>
        <v>0</v>
      </c>
      <c r="K55" s="9">
        <f t="shared" si="8"/>
        <v>0</v>
      </c>
      <c r="L55" s="9">
        <f t="shared" si="8"/>
        <v>0</v>
      </c>
      <c r="M55" s="9">
        <f t="shared" si="8"/>
        <v>0</v>
      </c>
      <c r="N55" s="9">
        <f t="shared" si="8"/>
        <v>0</v>
      </c>
      <c r="O55" s="8">
        <f>SUM(O56:O58)</f>
        <v>0</v>
      </c>
      <c r="P55" s="30">
        <f>SUM(P56:P58)</f>
        <v>0</v>
      </c>
      <c r="Q55" s="42"/>
      <c r="R55" s="17"/>
    </row>
    <row r="56" spans="1:18" ht="12.4" customHeight="1" x14ac:dyDescent="0.2">
      <c r="A56" s="134"/>
      <c r="B56" s="709" t="s">
        <v>226</v>
      </c>
      <c r="C56" s="32">
        <f>VDPDT!C56+BVS!C56+BEB!C56</f>
        <v>0</v>
      </c>
      <c r="D56" s="9">
        <f>VDPDT!D56+BVS!D56+BEB!D56</f>
        <v>0</v>
      </c>
      <c r="E56" s="705">
        <f>VDPDT!E56+BVS!E56+BEB!E56</f>
        <v>0</v>
      </c>
      <c r="F56" s="9">
        <f>VDPDT!F56+BVS!F56+BEB!F56</f>
        <v>0</v>
      </c>
      <c r="G56" s="705">
        <f>VDPDT!G56+BVS!G56+BEB!G56</f>
        <v>0</v>
      </c>
      <c r="H56" s="9">
        <f>VDPDT!H56+BVS!H56+BEB!H56</f>
        <v>0</v>
      </c>
      <c r="I56" s="705">
        <f>VDPDT!I56+BVS!I56+BEB!I56</f>
        <v>0</v>
      </c>
      <c r="J56" s="9">
        <f>VDPDT!J56+BVS!J56+BEB!J56</f>
        <v>0</v>
      </c>
      <c r="K56" s="705">
        <f>VDPDT!K56+BVS!K56+BEB!K56</f>
        <v>0</v>
      </c>
      <c r="L56" s="9">
        <f>VDPDT!L56+BVS!L56+BEB!L56</f>
        <v>0</v>
      </c>
      <c r="M56" s="705">
        <f>VDPDT!M56+BVS!M56+BEB!M56</f>
        <v>0</v>
      </c>
      <c r="N56" s="9">
        <f>VDPDT!N56+BVS!N56+BEB!N56</f>
        <v>0</v>
      </c>
      <c r="O56" s="618">
        <f t="shared" ref="O56:P58" si="9">C56+D56+E56+F56+G56+H56+I56+J56+K56+L56+M56+N56</f>
        <v>0</v>
      </c>
      <c r="P56" s="9">
        <f t="shared" si="9"/>
        <v>0</v>
      </c>
      <c r="Q56" s="43"/>
    </row>
    <row r="57" spans="1:18" ht="12.4" customHeight="1" x14ac:dyDescent="0.2">
      <c r="A57" s="134"/>
      <c r="B57" s="6" t="s">
        <v>143</v>
      </c>
      <c r="C57" s="10">
        <f>VDPDT!C57+BVS!C57+BEB!C57</f>
        <v>0</v>
      </c>
      <c r="D57" s="10">
        <f>VDPDT!D57+BVS!D57+BEB!D57</f>
        <v>0</v>
      </c>
      <c r="E57" s="10">
        <f>VDPDT!E57+BVS!E57+BEB!E57</f>
        <v>0</v>
      </c>
      <c r="F57" s="10">
        <f>VDPDT!F57+BVS!F57+BEB!F57</f>
        <v>0</v>
      </c>
      <c r="G57" s="10">
        <f>VDPDT!G57+BVS!G57+BEB!G57</f>
        <v>0</v>
      </c>
      <c r="H57" s="10">
        <f>VDPDT!H57+BVS!H57+BEB!H57</f>
        <v>0</v>
      </c>
      <c r="I57" s="10">
        <f>VDPDT!I57+BVS!I57+BEB!I57</f>
        <v>0</v>
      </c>
      <c r="J57" s="10">
        <f>VDPDT!J57+BVS!J57+BEB!J57</f>
        <v>0</v>
      </c>
      <c r="K57" s="10">
        <f>VDPDT!K57+BVS!K57+BEB!K57</f>
        <v>0</v>
      </c>
      <c r="L57" s="10">
        <f>VDPDT!L57+BVS!L57+BEB!L57</f>
        <v>0</v>
      </c>
      <c r="M57" s="10">
        <f>VDPDT!M57+BVS!M57+BEB!M57</f>
        <v>0</v>
      </c>
      <c r="N57" s="10">
        <f>VDPDT!N57+BVS!N57+BEB!N57</f>
        <v>0</v>
      </c>
      <c r="O57" s="10">
        <f t="shared" si="9"/>
        <v>0</v>
      </c>
      <c r="P57" s="10">
        <f t="shared" si="9"/>
        <v>0</v>
      </c>
      <c r="Q57" s="10"/>
    </row>
    <row r="58" spans="1:18" ht="12.4" customHeight="1" x14ac:dyDescent="0.2">
      <c r="A58" s="133"/>
      <c r="B58" s="5" t="s">
        <v>312</v>
      </c>
      <c r="C58" s="39">
        <f>VDPDT!C58+BVS!C58+BEB!C58</f>
        <v>0</v>
      </c>
      <c r="D58" s="40">
        <f>VDPDT!D58+BVS!D58+BEB!D58</f>
        <v>0</v>
      </c>
      <c r="E58" s="706">
        <f>VDPDT!E58+BVS!E58+BEB!E58</f>
        <v>0</v>
      </c>
      <c r="F58" s="40">
        <f>VDPDT!F58+BVS!F58+BEB!F58</f>
        <v>0</v>
      </c>
      <c r="G58" s="706">
        <f>VDPDT!G58+BVS!G58+BEB!G58</f>
        <v>0</v>
      </c>
      <c r="H58" s="40">
        <f>VDPDT!H58+BVS!H58+BEB!H58</f>
        <v>0</v>
      </c>
      <c r="I58" s="706">
        <f>VDPDT!I58+BVS!I58+BEB!I58</f>
        <v>0</v>
      </c>
      <c r="J58" s="40">
        <f>VDPDT!J58+BVS!J58+BEB!J58</f>
        <v>0</v>
      </c>
      <c r="K58" s="706">
        <f>VDPDT!K58+BVS!K58+BEB!K58</f>
        <v>0</v>
      </c>
      <c r="L58" s="40">
        <f>VDPDT!L58+BVS!L58+BEB!L58</f>
        <v>0</v>
      </c>
      <c r="M58" s="706">
        <f>VDPDT!M58+BVS!M58+BEB!M58</f>
        <v>0</v>
      </c>
      <c r="N58" s="40">
        <f>VDPDT!N58+BVS!N58+BEB!N58</f>
        <v>0</v>
      </c>
      <c r="O58" s="114">
        <f t="shared" si="9"/>
        <v>0</v>
      </c>
      <c r="P58" s="10">
        <f t="shared" si="9"/>
        <v>0</v>
      </c>
      <c r="Q58" s="48"/>
    </row>
    <row r="59" spans="1:18" ht="14.25" customHeight="1" x14ac:dyDescent="0.2">
      <c r="A59" s="206">
        <v>47</v>
      </c>
      <c r="B59" s="145" t="s">
        <v>38</v>
      </c>
      <c r="C59" s="40">
        <f>SUM(C60:C61)</f>
        <v>0</v>
      </c>
      <c r="D59" s="40">
        <f t="shared" ref="D59:N59" si="10">SUM(D60:D61)</f>
        <v>0</v>
      </c>
      <c r="E59" s="40">
        <f t="shared" si="10"/>
        <v>0</v>
      </c>
      <c r="F59" s="40">
        <f t="shared" si="10"/>
        <v>0</v>
      </c>
      <c r="G59" s="40">
        <f t="shared" si="10"/>
        <v>0</v>
      </c>
      <c r="H59" s="40">
        <f t="shared" si="10"/>
        <v>0</v>
      </c>
      <c r="I59" s="40">
        <f t="shared" si="10"/>
        <v>0</v>
      </c>
      <c r="J59" s="40">
        <f t="shared" si="10"/>
        <v>0</v>
      </c>
      <c r="K59" s="40">
        <f t="shared" si="10"/>
        <v>0</v>
      </c>
      <c r="L59" s="40">
        <f t="shared" si="10"/>
        <v>0</v>
      </c>
      <c r="M59" s="40">
        <f t="shared" si="10"/>
        <v>0</v>
      </c>
      <c r="N59" s="40">
        <f t="shared" si="10"/>
        <v>0</v>
      </c>
      <c r="O59" s="40">
        <f>SUM(O60:O61)</f>
        <v>0</v>
      </c>
      <c r="P59" s="8">
        <f>SUM(P60:P61)</f>
        <v>0</v>
      </c>
      <c r="Q59" s="48"/>
      <c r="R59" s="17"/>
    </row>
    <row r="60" spans="1:18" ht="14.25" customHeight="1" x14ac:dyDescent="0.2">
      <c r="A60" s="135"/>
      <c r="B60" s="6" t="s">
        <v>247</v>
      </c>
      <c r="C60" s="9">
        <f>VDPDT!C60+BVS!C60+BEB!C60</f>
        <v>0</v>
      </c>
      <c r="D60" s="9">
        <f>VDPDT!D60+BVS!D60+BEB!D60</f>
        <v>0</v>
      </c>
      <c r="E60" s="9">
        <f>VDPDT!E60+BVS!E60+BEB!E60</f>
        <v>0</v>
      </c>
      <c r="F60" s="9">
        <f>VDPDT!F60+BVS!F60+BEB!F60</f>
        <v>0</v>
      </c>
      <c r="G60" s="9">
        <f>VDPDT!G60+BVS!G60+BEB!G60</f>
        <v>0</v>
      </c>
      <c r="H60" s="9">
        <f>VDPDT!H60+BVS!H60+BEB!H60</f>
        <v>0</v>
      </c>
      <c r="I60" s="9">
        <f>VDPDT!I60+BVS!I60+BEB!I60</f>
        <v>0</v>
      </c>
      <c r="J60" s="9">
        <f>VDPDT!J60+BVS!J60+BEB!J60</f>
        <v>0</v>
      </c>
      <c r="K60" s="9">
        <f>VDPDT!K60+BVS!K60+BEB!K60</f>
        <v>0</v>
      </c>
      <c r="L60" s="9">
        <f>VDPDT!L60+BVS!L60+BEB!L60</f>
        <v>0</v>
      </c>
      <c r="M60" s="9">
        <f>VDPDT!M60+BVS!M60+BEB!M60</f>
        <v>0</v>
      </c>
      <c r="N60" s="9">
        <f>VDPDT!N60+BVS!N60+BEB!N60</f>
        <v>0</v>
      </c>
      <c r="O60" s="9">
        <f t="shared" ref="O60:O65" si="11">SUM(C60:N60)</f>
        <v>0</v>
      </c>
      <c r="P60" s="9">
        <f>VDPDT!P60+BVS!P60+BEB!P60</f>
        <v>0</v>
      </c>
      <c r="Q60" s="26"/>
      <c r="R60" s="17"/>
    </row>
    <row r="61" spans="1:18" ht="14.25" customHeight="1" x14ac:dyDescent="0.2">
      <c r="A61" s="134"/>
      <c r="B61" s="5" t="s">
        <v>237</v>
      </c>
      <c r="C61" s="40">
        <f>VDPDT!C61+BEB!C61</f>
        <v>0</v>
      </c>
      <c r="D61" s="40">
        <f>VDPDT!D61+BEB!D61</f>
        <v>0</v>
      </c>
      <c r="E61" s="40">
        <f>VDPDT!E61+BEB!E61</f>
        <v>0</v>
      </c>
      <c r="F61" s="40">
        <f>VDPDT!F61+BEB!F61</f>
        <v>0</v>
      </c>
      <c r="G61" s="40">
        <f>VDPDT!G61+BEB!G61</f>
        <v>0</v>
      </c>
      <c r="H61" s="40">
        <f>VDPDT!H61+BEB!H61</f>
        <v>0</v>
      </c>
      <c r="I61" s="40">
        <f>VDPDT!I61+BEB!I61</f>
        <v>0</v>
      </c>
      <c r="J61" s="40">
        <f>VDPDT!J61+BEB!J61</f>
        <v>0</v>
      </c>
      <c r="K61" s="40">
        <f>VDPDT!K61+BEB!K61</f>
        <v>0</v>
      </c>
      <c r="L61" s="40">
        <f>VDPDT!L61+BEB!L61</f>
        <v>0</v>
      </c>
      <c r="M61" s="40">
        <f>VDPDT!M61+BEB!M61</f>
        <v>0</v>
      </c>
      <c r="N61" s="40">
        <f>VDPDT!N61+BEB!N61</f>
        <v>0</v>
      </c>
      <c r="O61" s="40">
        <f t="shared" si="11"/>
        <v>0</v>
      </c>
      <c r="P61" s="10">
        <f>VDPDT!P61+BEB!P61</f>
        <v>0</v>
      </c>
      <c r="Q61" s="48"/>
      <c r="R61" s="17"/>
    </row>
    <row r="62" spans="1:18" ht="14.25" customHeight="1" x14ac:dyDescent="0.2">
      <c r="A62" s="127">
        <v>49</v>
      </c>
      <c r="B62" s="128" t="s">
        <v>432</v>
      </c>
      <c r="C62" s="374">
        <f>VDPDT!C62+BVS!C62+BEB!C62</f>
        <v>190</v>
      </c>
      <c r="D62" s="374">
        <f>VDPDT!D62+BVS!D62+BEB!D62</f>
        <v>200</v>
      </c>
      <c r="E62" s="374">
        <f>VDPDT!E62+BVS!E62+BEB!E62</f>
        <v>0</v>
      </c>
      <c r="F62" s="374">
        <f>VDPDT!F62+BVS!F62+BEB!F62</f>
        <v>0</v>
      </c>
      <c r="G62" s="374">
        <f>VDPDT!G62+BVS!G62+BEB!G62</f>
        <v>0</v>
      </c>
      <c r="H62" s="374">
        <f>VDPDT!H62+BVS!H62+BEB!H62</f>
        <v>0</v>
      </c>
      <c r="I62" s="374">
        <f>VDPDT!I62+BVS!I62+BEB!I62</f>
        <v>0</v>
      </c>
      <c r="J62" s="374">
        <f>VDPDT!J62+BVS!J62+BEB!J62</f>
        <v>0</v>
      </c>
      <c r="K62" s="374">
        <f>VDPDT!K62+BVS!K62+BEB!K62</f>
        <v>0</v>
      </c>
      <c r="L62" s="374">
        <f>VDPDT!L62+BVS!L62+BEB!L62</f>
        <v>0</v>
      </c>
      <c r="M62" s="374">
        <f>VDPDT!M62+BVS!M62+BEB!M62</f>
        <v>0</v>
      </c>
      <c r="N62" s="374">
        <f>VDPDT!N62+BVS!N62+BEB!N62</f>
        <v>0</v>
      </c>
      <c r="O62" s="8">
        <f t="shared" si="11"/>
        <v>390</v>
      </c>
      <c r="P62" s="87">
        <f>VDPDT!P62+BVS!P62+BEB!P62</f>
        <v>0</v>
      </c>
      <c r="Q62" s="49"/>
      <c r="R62" s="17"/>
    </row>
    <row r="63" spans="1:18" ht="14.25" customHeight="1" x14ac:dyDescent="0.2">
      <c r="A63" s="132">
        <v>92</v>
      </c>
      <c r="B63" s="128" t="s">
        <v>246</v>
      </c>
      <c r="C63" s="40">
        <f>VDPDT!C63+BVS!C63+BEB!C63</f>
        <v>1218.01</v>
      </c>
      <c r="D63" s="40">
        <f>VDPDT!D63+BVS!D63+BEB!D63</f>
        <v>0</v>
      </c>
      <c r="E63" s="40">
        <f>VDPDT!E63+BVS!E63+BEB!E63</f>
        <v>0</v>
      </c>
      <c r="F63" s="40">
        <f>VDPDT!F63+BVS!F63+BEB!F63</f>
        <v>0</v>
      </c>
      <c r="G63" s="40">
        <f>VDPDT!G63+BVS!G63+BEB!G63</f>
        <v>0</v>
      </c>
      <c r="H63" s="40">
        <f>VDPDT!H63+BVS!H63+BEB!H63</f>
        <v>0</v>
      </c>
      <c r="I63" s="40">
        <f>VDPDT!I63+BVS!I63+BEB!I63</f>
        <v>0</v>
      </c>
      <c r="J63" s="40">
        <f>VDPDT!J63+BVS!J63+BEB!J63</f>
        <v>0</v>
      </c>
      <c r="K63" s="40">
        <f>VDPDT!K63+BVS!K63+BEB!K63</f>
        <v>0</v>
      </c>
      <c r="L63" s="40">
        <f>VDPDT!L63+BVS!L63+BEB!L63</f>
        <v>0</v>
      </c>
      <c r="M63" s="40">
        <f>VDPDT!M63+BVS!M63+BEB!M63</f>
        <v>0</v>
      </c>
      <c r="N63" s="40">
        <f>VDPDT!N63+BVS!N63+BEB!N63</f>
        <v>0</v>
      </c>
      <c r="O63" s="8">
        <f t="shared" si="11"/>
        <v>1218.01</v>
      </c>
      <c r="P63" s="8">
        <f>VDPDT!P63+BVS!P63+BEB!P63</f>
        <v>0</v>
      </c>
      <c r="Q63" s="42" t="e">
        <f>O63/P63*100</f>
        <v>#DIV/0!</v>
      </c>
      <c r="R63" s="17"/>
    </row>
    <row r="64" spans="1:18" ht="14.25" customHeight="1" x14ac:dyDescent="0.2">
      <c r="A64" s="127">
        <v>93</v>
      </c>
      <c r="B64" s="128" t="s">
        <v>36</v>
      </c>
      <c r="C64" s="8">
        <f>VDPDT!C64+BVS!C64+BEB!C64</f>
        <v>0</v>
      </c>
      <c r="D64" s="8">
        <f>VDPDT!D64+BVS!D64+BEB!D64</f>
        <v>0</v>
      </c>
      <c r="E64" s="8">
        <f>VDPDT!E64+BVS!E64+BEB!E64</f>
        <v>0</v>
      </c>
      <c r="F64" s="8">
        <f>VDPDT!F64+BVS!F64+BEB!F64</f>
        <v>0</v>
      </c>
      <c r="G64" s="8">
        <f>VDPDT!G64+BVS!G64+BEB!G64</f>
        <v>0</v>
      </c>
      <c r="H64" s="8">
        <f>VDPDT!H64+BVS!H64+BEB!H64</f>
        <v>0</v>
      </c>
      <c r="I64" s="8">
        <f>VDPDT!I64+BVS!I64+BEB!I64</f>
        <v>0</v>
      </c>
      <c r="J64" s="8">
        <f>VDPDT!J64+BVS!J64+BEB!J64</f>
        <v>0</v>
      </c>
      <c r="K64" s="8">
        <f>VDPDT!K64+BVS!K64+BEB!K64</f>
        <v>0</v>
      </c>
      <c r="L64" s="8">
        <f>VDPDT!L64+BVS!L64+BEB!L64</f>
        <v>0</v>
      </c>
      <c r="M64" s="8">
        <f>VDPDT!M64+BVS!M64+BEB!M64</f>
        <v>0</v>
      </c>
      <c r="N64" s="8">
        <f>VDPDT!N64+BVS!N64+BEB!N64</f>
        <v>0</v>
      </c>
      <c r="O64" s="8">
        <f t="shared" si="11"/>
        <v>0</v>
      </c>
      <c r="P64" s="8">
        <f>VDPDT!P64+BVS!P64+BEB!P64</f>
        <v>0</v>
      </c>
      <c r="Q64" s="42"/>
      <c r="R64" s="17"/>
    </row>
    <row r="65" spans="1:18" ht="14.25" customHeight="1" thickBot="1" x14ac:dyDescent="0.25">
      <c r="A65" s="134">
        <v>20</v>
      </c>
      <c r="B65" s="137" t="s">
        <v>236</v>
      </c>
      <c r="C65" s="124">
        <f>VDPDT!C65+BVS!C65+BEB!C65</f>
        <v>0</v>
      </c>
      <c r="D65" s="124">
        <f>VDPDT!D65+BVS!D65+BEB!D65</f>
        <v>0</v>
      </c>
      <c r="E65" s="124">
        <f>VDPDT!E65+BVS!E65+BEB!E65</f>
        <v>0</v>
      </c>
      <c r="F65" s="124">
        <f>VDPDT!F65+BVS!F65+BEB!F65</f>
        <v>0</v>
      </c>
      <c r="G65" s="124">
        <f>VDPDT!G65+BVS!G65+BEB!G65</f>
        <v>0</v>
      </c>
      <c r="H65" s="124">
        <f>VDPDT!H65+BVS!H65+BEB!H65</f>
        <v>0</v>
      </c>
      <c r="I65" s="124">
        <f>VDPDT!I65+BVS!I65+BEB!I65</f>
        <v>0</v>
      </c>
      <c r="J65" s="124">
        <f>VDPDT!J65+BVS!J65+BEB!J65</f>
        <v>0</v>
      </c>
      <c r="K65" s="124">
        <f>VDPDT!K65+BVS!K65+BEB!K65</f>
        <v>0</v>
      </c>
      <c r="L65" s="124">
        <f>VDPDT!L65+BVS!L65+BEB!L65</f>
        <v>0</v>
      </c>
      <c r="M65" s="124">
        <f>VDPDT!M65+BVS!M65+BEB!M65</f>
        <v>0</v>
      </c>
      <c r="N65" s="124">
        <f>VDPDT!N65+BVS!N65+BEB!N65</f>
        <v>0</v>
      </c>
      <c r="O65" s="124">
        <f t="shared" si="11"/>
        <v>0</v>
      </c>
      <c r="P65" s="124">
        <f>VDPDT!P65+BVS!P65+BEB!P65</f>
        <v>0</v>
      </c>
      <c r="Q65" s="188"/>
      <c r="R65" s="17"/>
    </row>
    <row r="66" spans="1:18" ht="17.25" customHeight="1" thickBot="1" x14ac:dyDescent="0.25">
      <c r="A66" s="879" t="s">
        <v>162</v>
      </c>
      <c r="B66" s="880"/>
      <c r="C66" s="501">
        <f>C4+C5+C6+C11+C16+C19+C25+C55+C59+C62+C63+C64+C65</f>
        <v>63659.210000000006</v>
      </c>
      <c r="D66" s="501">
        <f t="shared" ref="D66:N66" si="12">D4+D5+D6+D11+D16+D19+D25+D55+D59+D62+D63+D64+D65</f>
        <v>265208.46000000002</v>
      </c>
      <c r="E66" s="501">
        <f t="shared" si="12"/>
        <v>0</v>
      </c>
      <c r="F66" s="501">
        <f t="shared" si="12"/>
        <v>0</v>
      </c>
      <c r="G66" s="501">
        <f t="shared" si="12"/>
        <v>0</v>
      </c>
      <c r="H66" s="501">
        <f t="shared" si="12"/>
        <v>0</v>
      </c>
      <c r="I66" s="501">
        <f t="shared" si="12"/>
        <v>0</v>
      </c>
      <c r="J66" s="501">
        <f t="shared" si="12"/>
        <v>0</v>
      </c>
      <c r="K66" s="501">
        <f t="shared" si="12"/>
        <v>0</v>
      </c>
      <c r="L66" s="501">
        <f t="shared" si="12"/>
        <v>0</v>
      </c>
      <c r="M66" s="501">
        <f t="shared" si="12"/>
        <v>0</v>
      </c>
      <c r="N66" s="501">
        <f t="shared" si="12"/>
        <v>0</v>
      </c>
      <c r="O66" s="501">
        <f>O4+O5+O6+O11+O16+O19+O25+O55+O59+O62+O63+O64+O65</f>
        <v>328867.67000000004</v>
      </c>
      <c r="P66" s="501">
        <f>P4+P5+P6+P11+P16+P19+P25+P55+P59+P62+P63+P64+P65</f>
        <v>0</v>
      </c>
      <c r="Q66" s="512" t="e">
        <f>O66/P66*100</f>
        <v>#DIV/0!</v>
      </c>
      <c r="R66" s="17"/>
    </row>
    <row r="67" spans="1:18" ht="17.25" hidden="1" customHeight="1" thickBot="1" x14ac:dyDescent="0.25">
      <c r="A67" s="138">
        <v>51</v>
      </c>
      <c r="B67" s="146" t="s">
        <v>152</v>
      </c>
      <c r="C67" s="11">
        <f>VDPDT!C67+BEB!C67</f>
        <v>0</v>
      </c>
      <c r="D67" s="11">
        <f>VDPDT!D67+BEB!D67</f>
        <v>0</v>
      </c>
      <c r="E67" s="11">
        <f>VDPDT!E67+BEB!E67</f>
        <v>0</v>
      </c>
      <c r="F67" s="11">
        <f>VDPDT!F67+BEB!F67</f>
        <v>0</v>
      </c>
      <c r="G67" s="11">
        <f>VDPDT!G67+BEB!G67</f>
        <v>0</v>
      </c>
      <c r="H67" s="11">
        <f>VDPDT!H67+BEB!H67</f>
        <v>0</v>
      </c>
      <c r="I67" s="11">
        <f>VDPDT!I67+BEB!I67</f>
        <v>0</v>
      </c>
      <c r="J67" s="11">
        <f>VDPDT!J67+BEB!J67</f>
        <v>0</v>
      </c>
      <c r="K67" s="11">
        <f>VDPDT!K67+BEB!K67</f>
        <v>0</v>
      </c>
      <c r="L67" s="11">
        <f>VDPDT!L67+BEB!L67</f>
        <v>0</v>
      </c>
      <c r="M67" s="11">
        <f>VDPDT!M67+BEB!M67</f>
        <v>0</v>
      </c>
      <c r="N67" s="11">
        <f>VDPDT!N67+BEB!N67</f>
        <v>0</v>
      </c>
      <c r="O67" s="11">
        <f>SUM(C67:N67)</f>
        <v>0</v>
      </c>
      <c r="P67" s="12">
        <f>VDPDT!P67+BEB!P67</f>
        <v>0</v>
      </c>
      <c r="Q67" s="36"/>
      <c r="R67" s="17"/>
    </row>
    <row r="68" spans="1:18" ht="15" customHeight="1" thickBot="1" x14ac:dyDescent="0.25">
      <c r="A68" s="195">
        <v>52</v>
      </c>
      <c r="B68" s="139" t="s">
        <v>164</v>
      </c>
      <c r="C68" s="12">
        <f>VDPDT!C68+BVS!C68+BEB!C68</f>
        <v>0</v>
      </c>
      <c r="D68" s="12">
        <f>VDPDT!D68+BVS!D68+BEB!D68</f>
        <v>0</v>
      </c>
      <c r="E68" s="12">
        <f>VDPDT!E68+BVS!E68+BEB!E68</f>
        <v>0</v>
      </c>
      <c r="F68" s="12">
        <f>VDPDT!F68+BVS!F68+BEB!F68</f>
        <v>0</v>
      </c>
      <c r="G68" s="12">
        <f>VDPDT!G68+BVS!G68+BEB!G68</f>
        <v>0</v>
      </c>
      <c r="H68" s="12">
        <f>VDPDT!H68+BVS!H68+BEB!H68</f>
        <v>0</v>
      </c>
      <c r="I68" s="12">
        <f>VDPDT!I68+BVS!I68+BEB!I68</f>
        <v>0</v>
      </c>
      <c r="J68" s="12">
        <f>VDPDT!J68+BVS!J68+BEB!J68</f>
        <v>0</v>
      </c>
      <c r="K68" s="12">
        <f>VDPDT!K68+BVS!K68+BEB!K68</f>
        <v>0</v>
      </c>
      <c r="L68" s="12">
        <f>VDPDT!L68+BVS!L68+BEB!L68</f>
        <v>0</v>
      </c>
      <c r="M68" s="12">
        <f>VDPDT!M68+BVS!M68+BEB!M68</f>
        <v>0</v>
      </c>
      <c r="N68" s="12">
        <f>VDPDT!N68+BVS!N68+BEB!N68</f>
        <v>0</v>
      </c>
      <c r="O68" s="12">
        <f>SUM(C68:N68)</f>
        <v>0</v>
      </c>
      <c r="P68" s="12">
        <f>VDPDT!P68+BVS!P68+BEB!P68</f>
        <v>0</v>
      </c>
      <c r="Q68" s="196" t="e">
        <f>O68/P68*100</f>
        <v>#DIV/0!</v>
      </c>
      <c r="R68" s="17"/>
    </row>
    <row r="69" spans="1:18" ht="15" customHeight="1" thickBot="1" x14ac:dyDescent="0.25">
      <c r="A69" s="877" t="s">
        <v>163</v>
      </c>
      <c r="B69" s="878"/>
      <c r="C69" s="310">
        <f>SUM(C66:C68)</f>
        <v>63659.210000000006</v>
      </c>
      <c r="D69" s="310">
        <f t="shared" ref="D69:M69" si="13">SUM(D66:D68)</f>
        <v>265208.46000000002</v>
      </c>
      <c r="E69" s="310">
        <f t="shared" si="13"/>
        <v>0</v>
      </c>
      <c r="F69" s="310">
        <f t="shared" si="13"/>
        <v>0</v>
      </c>
      <c r="G69" s="310">
        <f t="shared" si="13"/>
        <v>0</v>
      </c>
      <c r="H69" s="310">
        <f t="shared" si="13"/>
        <v>0</v>
      </c>
      <c r="I69" s="310">
        <f t="shared" si="13"/>
        <v>0</v>
      </c>
      <c r="J69" s="310">
        <f t="shared" si="13"/>
        <v>0</v>
      </c>
      <c r="K69" s="310">
        <f t="shared" si="13"/>
        <v>0</v>
      </c>
      <c r="L69" s="310">
        <f t="shared" si="13"/>
        <v>0</v>
      </c>
      <c r="M69" s="310">
        <f t="shared" si="13"/>
        <v>0</v>
      </c>
      <c r="N69" s="310">
        <f>SUM(N66:N68)</f>
        <v>0</v>
      </c>
      <c r="O69" s="327">
        <f>SUM(O66:O68)</f>
        <v>328867.67000000004</v>
      </c>
      <c r="P69" s="327">
        <f>SUM(P66:P68)</f>
        <v>0</v>
      </c>
      <c r="Q69" s="312" t="e">
        <f>O69/P69*100</f>
        <v>#DIV/0!</v>
      </c>
      <c r="R69" s="17"/>
    </row>
    <row r="70" spans="1:18" ht="14.25" customHeight="1" x14ac:dyDescent="0.2">
      <c r="A70" s="426"/>
      <c r="B70" s="425"/>
      <c r="C70" s="27"/>
      <c r="D70" s="27"/>
      <c r="E70" s="27"/>
      <c r="F70" s="27"/>
      <c r="G70" s="27"/>
      <c r="H70" s="17"/>
      <c r="I70" s="17"/>
      <c r="J70" s="17"/>
      <c r="K70" s="17"/>
      <c r="L70" s="17"/>
      <c r="M70" s="17"/>
      <c r="N70" s="17"/>
      <c r="O70" s="193"/>
      <c r="P70" s="192"/>
      <c r="Q70" s="17"/>
      <c r="R70" s="17"/>
    </row>
    <row r="71" spans="1:18" ht="12" x14ac:dyDescent="0.2">
      <c r="A71" s="426"/>
      <c r="B71" s="425"/>
      <c r="C71" s="27"/>
      <c r="D71" s="27"/>
      <c r="E71" s="27"/>
      <c r="F71" s="27"/>
      <c r="G71" s="27"/>
      <c r="H71" s="17"/>
      <c r="I71" s="28"/>
      <c r="J71" s="28"/>
      <c r="L71" s="17"/>
      <c r="M71" s="17"/>
      <c r="N71" s="17"/>
      <c r="O71" s="17"/>
      <c r="P71" s="28"/>
      <c r="Q71" s="17"/>
      <c r="R71" s="17"/>
    </row>
    <row r="72" spans="1:18" ht="12" x14ac:dyDescent="0.2">
      <c r="A72" s="60"/>
      <c r="B72" s="17"/>
      <c r="C72" s="27"/>
      <c r="D72" s="27"/>
      <c r="E72" s="27"/>
      <c r="F72" s="27"/>
      <c r="G72" s="27"/>
      <c r="H72" s="17"/>
      <c r="I72" s="28"/>
      <c r="J72" s="28"/>
      <c r="K72" s="17"/>
      <c r="L72" s="17"/>
      <c r="M72" s="17"/>
      <c r="N72" s="28"/>
      <c r="O72" s="17"/>
      <c r="P72" s="17"/>
      <c r="Q72" s="17"/>
      <c r="R72" s="17"/>
    </row>
    <row r="73" spans="1:18" ht="12" x14ac:dyDescent="0.2">
      <c r="A73" s="47"/>
      <c r="B73" s="4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17"/>
    </row>
    <row r="74" spans="1:18" ht="12" x14ac:dyDescent="0.2">
      <c r="A74" s="60"/>
      <c r="B74" s="1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17"/>
    </row>
    <row r="75" spans="1:18" ht="12" x14ac:dyDescent="0.2">
      <c r="A75" s="60"/>
      <c r="B75" s="17"/>
      <c r="C75" s="27"/>
      <c r="D75" s="27"/>
      <c r="E75" s="27"/>
      <c r="F75" s="27"/>
      <c r="G75" s="27"/>
      <c r="H75" s="17"/>
      <c r="I75" s="17"/>
      <c r="J75" s="17"/>
      <c r="K75" s="17"/>
      <c r="L75" s="17"/>
      <c r="M75" s="17"/>
      <c r="N75" s="27"/>
      <c r="O75" s="27"/>
      <c r="P75" s="27"/>
      <c r="Q75" s="27"/>
      <c r="R75" s="17"/>
    </row>
    <row r="76" spans="1:18" ht="12" x14ac:dyDescent="0.2">
      <c r="A76" s="60"/>
      <c r="B76" s="17"/>
      <c r="C76" s="27"/>
      <c r="D76" s="27"/>
      <c r="E76" s="27"/>
      <c r="F76" s="27"/>
      <c r="G76" s="27"/>
      <c r="H76" s="28"/>
      <c r="I76" s="17"/>
      <c r="J76" s="17"/>
      <c r="K76" s="17"/>
      <c r="L76" s="17"/>
      <c r="M76" s="17"/>
      <c r="N76" s="27"/>
      <c r="O76" s="27"/>
      <c r="P76" s="27"/>
      <c r="Q76" s="27"/>
      <c r="R76" s="17"/>
    </row>
    <row r="77" spans="1:18" ht="12" x14ac:dyDescent="0.2">
      <c r="A77" s="18"/>
      <c r="B77" s="17"/>
      <c r="C77" s="27"/>
      <c r="D77" s="27"/>
      <c r="E77" s="27"/>
      <c r="F77" s="27"/>
      <c r="G77" s="27"/>
      <c r="H77" s="17"/>
      <c r="I77" s="28"/>
      <c r="J77" s="17"/>
      <c r="K77" s="17"/>
      <c r="L77" s="17"/>
      <c r="M77" s="17"/>
      <c r="N77" s="27"/>
      <c r="O77" s="27"/>
      <c r="P77" s="27"/>
      <c r="Q77" s="27"/>
      <c r="R77" s="17"/>
    </row>
    <row r="78" spans="1:18" ht="12" x14ac:dyDescent="0.2">
      <c r="A78" s="18"/>
      <c r="B78" s="17"/>
      <c r="C78" s="27"/>
      <c r="D78" s="27"/>
      <c r="E78" s="27"/>
      <c r="F78" s="27"/>
      <c r="G78" s="27"/>
      <c r="H78" s="17"/>
      <c r="I78" s="17"/>
      <c r="J78" s="17"/>
      <c r="K78" s="17"/>
      <c r="L78" s="17"/>
      <c r="M78" s="17"/>
      <c r="N78" s="27"/>
      <c r="O78" s="27"/>
      <c r="P78" s="27"/>
      <c r="Q78" s="27"/>
      <c r="R78" s="17"/>
    </row>
    <row r="79" spans="1:18" ht="12" x14ac:dyDescent="0.2">
      <c r="A79" s="18"/>
      <c r="B79" s="17"/>
      <c r="C79" s="27"/>
      <c r="D79" s="27"/>
      <c r="E79" s="27"/>
      <c r="F79" s="27"/>
      <c r="G79" s="27"/>
      <c r="H79" s="28"/>
      <c r="I79" s="17"/>
      <c r="J79" s="17"/>
      <c r="K79" s="17"/>
      <c r="L79" s="17"/>
      <c r="M79" s="17"/>
      <c r="N79" s="27"/>
      <c r="O79" s="27"/>
      <c r="P79" s="27"/>
      <c r="Q79" s="27"/>
      <c r="R79" s="17"/>
    </row>
    <row r="80" spans="1:18" ht="12" x14ac:dyDescent="0.2">
      <c r="A80" s="18"/>
      <c r="B80" s="17"/>
      <c r="C80" s="27"/>
      <c r="D80" s="27"/>
      <c r="E80" s="27"/>
      <c r="F80" s="27"/>
      <c r="G80" s="27"/>
      <c r="H80" s="28"/>
      <c r="I80" s="17"/>
      <c r="J80" s="17"/>
      <c r="K80" s="17"/>
      <c r="L80" s="17"/>
      <c r="M80" s="17"/>
      <c r="N80" s="27"/>
      <c r="O80" s="27"/>
      <c r="P80" s="27"/>
      <c r="Q80" s="27"/>
      <c r="R80" s="17"/>
    </row>
    <row r="81" spans="1:18" ht="12" x14ac:dyDescent="0.2">
      <c r="A81" s="18"/>
      <c r="B81" s="17"/>
      <c r="C81" s="27"/>
      <c r="D81" s="27"/>
      <c r="E81" s="27"/>
      <c r="F81" s="27"/>
      <c r="G81" s="27"/>
      <c r="H81" s="28"/>
      <c r="I81" s="17"/>
      <c r="J81" s="17"/>
      <c r="K81" s="17"/>
      <c r="L81" s="17"/>
      <c r="M81" s="17"/>
      <c r="N81" s="17"/>
      <c r="O81" s="17"/>
      <c r="P81" s="17"/>
      <c r="Q81" s="17"/>
      <c r="R81" s="17"/>
    </row>
    <row r="82" spans="1:18" ht="12" x14ac:dyDescent="0.2">
      <c r="A82" s="18"/>
      <c r="B82" s="17"/>
      <c r="C82" s="27"/>
      <c r="D82" s="27"/>
      <c r="E82" s="27"/>
      <c r="F82" s="27"/>
      <c r="G82" s="2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</row>
    <row r="83" spans="1:18" ht="12" x14ac:dyDescent="0.2">
      <c r="A83" s="18"/>
      <c r="B83" s="17"/>
      <c r="C83" s="27"/>
      <c r="D83" s="27"/>
      <c r="E83" s="27"/>
      <c r="F83" s="27"/>
      <c r="G83" s="2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</row>
    <row r="84" spans="1:18" ht="12" x14ac:dyDescent="0.2">
      <c r="A84" s="18"/>
      <c r="B84" s="17"/>
      <c r="C84" s="27"/>
      <c r="D84" s="27"/>
      <c r="E84" s="27"/>
      <c r="F84" s="27"/>
      <c r="G84" s="2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</row>
    <row r="85" spans="1:18" ht="12" x14ac:dyDescent="0.2">
      <c r="A85" s="18"/>
      <c r="B85" s="17"/>
      <c r="C85" s="27"/>
      <c r="D85" s="27"/>
      <c r="E85" s="27"/>
      <c r="F85" s="27"/>
      <c r="G85" s="2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</row>
    <row r="86" spans="1:18" ht="12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</row>
    <row r="87" spans="1:18" ht="12" x14ac:dyDescent="0.2">
      <c r="A87" s="18"/>
      <c r="B87" s="17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</row>
    <row r="88" spans="1:18" ht="12" x14ac:dyDescent="0.2">
      <c r="A88" s="18"/>
      <c r="B88" s="17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ht="12" x14ac:dyDescent="0.2">
      <c r="A89" s="18"/>
      <c r="B89" s="17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1:18" ht="12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ht="12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ht="12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</sheetData>
  <mergeCells count="4">
    <mergeCell ref="A2:P2"/>
    <mergeCell ref="A69:B69"/>
    <mergeCell ref="A66:B66"/>
    <mergeCell ref="A3:B3"/>
  </mergeCells>
  <phoneticPr fontId="0" type="noConversion"/>
  <printOptions horizontalCentered="1"/>
  <pageMargins left="0.19685039370078741" right="0.19685039370078741" top="0.6692913385826772" bottom="0.31496062992125984" header="0.35433070866141736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134"/>
  <sheetViews>
    <sheetView topLeftCell="A44" zoomScaleNormal="100" workbookViewId="0">
      <pane xSplit="2" topLeftCell="J1" activePane="topRight" state="frozen"/>
      <selection pane="topRight" activeCell="D18" sqref="D18"/>
    </sheetView>
  </sheetViews>
  <sheetFormatPr defaultColWidth="9.28515625" defaultRowHeight="12.75" x14ac:dyDescent="0.2"/>
  <cols>
    <col min="1" max="1" width="5.42578125" style="14" customWidth="1"/>
    <col min="2" max="2" width="25.7109375" style="1" customWidth="1"/>
    <col min="3" max="3" width="10.7109375" style="3" customWidth="1"/>
    <col min="4" max="5" width="9.7109375" style="3" customWidth="1"/>
    <col min="6" max="6" width="9.7109375" style="580" customWidth="1"/>
    <col min="7" max="7" width="10.28515625" style="580" customWidth="1"/>
    <col min="8" max="8" width="11.7109375" style="546" customWidth="1"/>
    <col min="9" max="9" width="10.28515625" style="546" customWidth="1"/>
    <col min="10" max="10" width="10" style="1" customWidth="1"/>
    <col min="11" max="11" width="10.42578125" style="1" customWidth="1"/>
    <col min="12" max="12" width="10.28515625" style="1" customWidth="1"/>
    <col min="13" max="13" width="10.7109375" style="1" customWidth="1"/>
    <col min="14" max="14" width="11" style="1" bestFit="1" customWidth="1"/>
    <col min="15" max="15" width="12.7109375" style="1" customWidth="1"/>
    <col min="16" max="16" width="12.28515625" style="1" customWidth="1"/>
    <col min="17" max="17" width="7.42578125" style="1" customWidth="1"/>
    <col min="18" max="18" width="8.7109375" style="1" customWidth="1"/>
    <col min="19" max="19" width="5.5703125" customWidth="1"/>
    <col min="20" max="20" width="5.28515625" customWidth="1"/>
    <col min="21" max="21" width="26.42578125" style="1" customWidth="1"/>
    <col min="22" max="22" width="12.140625" style="1" customWidth="1"/>
    <col min="23" max="16384" width="9.28515625" style="1"/>
  </cols>
  <sheetData>
    <row r="1" spans="1:29" ht="15" x14ac:dyDescent="0.25">
      <c r="A1" s="61" t="s">
        <v>418</v>
      </c>
    </row>
    <row r="2" spans="1:29" ht="18" x14ac:dyDescent="0.25">
      <c r="A2" s="876" t="s">
        <v>84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203"/>
    </row>
    <row r="3" spans="1:29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65" t="s">
        <v>15</v>
      </c>
      <c r="F3" s="633" t="s">
        <v>16</v>
      </c>
      <c r="G3" s="633" t="s">
        <v>17</v>
      </c>
      <c r="H3" s="652" t="s">
        <v>3</v>
      </c>
      <c r="I3" s="658" t="s">
        <v>4</v>
      </c>
      <c r="J3" s="83" t="s">
        <v>5</v>
      </c>
      <c r="K3" s="116" t="s">
        <v>6</v>
      </c>
      <c r="L3" s="83" t="s">
        <v>7</v>
      </c>
      <c r="M3" s="83" t="s">
        <v>8</v>
      </c>
      <c r="N3" s="159" t="s">
        <v>9</v>
      </c>
      <c r="O3" s="180" t="s">
        <v>28</v>
      </c>
      <c r="P3" s="57" t="s">
        <v>157</v>
      </c>
      <c r="Q3" s="120" t="s">
        <v>76</v>
      </c>
      <c r="R3" s="112"/>
      <c r="S3"/>
      <c r="T3"/>
      <c r="U3"/>
      <c r="V3"/>
      <c r="W3" s="112"/>
      <c r="X3" s="112"/>
      <c r="Y3" s="112"/>
      <c r="Z3" s="112"/>
      <c r="AA3" s="112"/>
      <c r="AB3" s="112"/>
      <c r="AC3" s="112"/>
    </row>
    <row r="4" spans="1:29" ht="14.25" customHeight="1" x14ac:dyDescent="0.2">
      <c r="A4" s="127">
        <v>14</v>
      </c>
      <c r="B4" s="128" t="s">
        <v>10</v>
      </c>
      <c r="C4" s="374"/>
      <c r="D4" s="374"/>
      <c r="E4" s="374"/>
      <c r="F4" s="567"/>
      <c r="G4" s="695"/>
      <c r="H4" s="696"/>
      <c r="I4" s="567"/>
      <c r="J4" s="371"/>
      <c r="K4" s="385"/>
      <c r="L4" s="385"/>
      <c r="M4" s="385"/>
      <c r="N4" s="385"/>
      <c r="O4" s="8">
        <f>SUM(C4:N4)</f>
        <v>0</v>
      </c>
      <c r="P4" s="8"/>
      <c r="Q4" s="31" t="e">
        <f>O4/P4*100</f>
        <v>#DIV/0!</v>
      </c>
      <c r="R4" s="17"/>
      <c r="U4"/>
      <c r="V4"/>
      <c r="W4" s="17"/>
      <c r="X4" s="17"/>
      <c r="Y4" s="17"/>
      <c r="Z4" s="17"/>
      <c r="AA4" s="17"/>
      <c r="AB4" s="17"/>
      <c r="AC4" s="17"/>
    </row>
    <row r="5" spans="1:29" ht="14.25" customHeight="1" x14ac:dyDescent="0.2">
      <c r="A5" s="468">
        <v>18</v>
      </c>
      <c r="B5" s="128" t="s">
        <v>209</v>
      </c>
      <c r="C5" s="385"/>
      <c r="D5" s="385"/>
      <c r="E5" s="385"/>
      <c r="F5" s="567"/>
      <c r="G5" s="567"/>
      <c r="H5" s="567"/>
      <c r="I5" s="567"/>
      <c r="J5" s="385"/>
      <c r="K5" s="385"/>
      <c r="L5" s="374"/>
      <c r="M5" s="385"/>
      <c r="N5" s="385"/>
      <c r="O5" s="8">
        <f>SUM(C5:N5)</f>
        <v>0</v>
      </c>
      <c r="P5" s="8"/>
      <c r="Q5" s="31" t="e">
        <f>O5/P5*100</f>
        <v>#DIV/0!</v>
      </c>
      <c r="R5" s="17"/>
      <c r="U5"/>
      <c r="V5"/>
      <c r="W5" s="17"/>
      <c r="X5" s="17"/>
      <c r="Y5" s="17"/>
      <c r="Z5" s="17"/>
      <c r="AA5" s="17"/>
      <c r="AB5" s="17"/>
      <c r="AC5" s="17"/>
    </row>
    <row r="6" spans="1:29" ht="14.25" customHeight="1" x14ac:dyDescent="0.2">
      <c r="A6" s="127">
        <v>30</v>
      </c>
      <c r="B6" s="128" t="s">
        <v>23</v>
      </c>
      <c r="C6" s="7">
        <f>SUM(C7:C10)</f>
        <v>0</v>
      </c>
      <c r="D6" s="7">
        <f t="shared" ref="D6:N6" si="0">SUM(D7:D10)</f>
        <v>0</v>
      </c>
      <c r="E6" s="7">
        <f t="shared" si="0"/>
        <v>0</v>
      </c>
      <c r="F6" s="634">
        <f t="shared" si="0"/>
        <v>0</v>
      </c>
      <c r="G6" s="634">
        <f t="shared" si="0"/>
        <v>0</v>
      </c>
      <c r="H6" s="634">
        <f t="shared" si="0"/>
        <v>0</v>
      </c>
      <c r="I6" s="634">
        <f t="shared" si="0"/>
        <v>0</v>
      </c>
      <c r="J6" s="7">
        <f t="shared" si="0"/>
        <v>0</v>
      </c>
      <c r="K6" s="7">
        <f t="shared" si="0"/>
        <v>0</v>
      </c>
      <c r="L6" s="7">
        <f t="shared" si="0"/>
        <v>0</v>
      </c>
      <c r="M6" s="7">
        <f t="shared" si="0"/>
        <v>0</v>
      </c>
      <c r="N6" s="24">
        <f t="shared" si="0"/>
        <v>0</v>
      </c>
      <c r="O6" s="30">
        <f>SUM(O7:O10)</f>
        <v>0</v>
      </c>
      <c r="P6" s="30">
        <f>SUM(P7:P10)</f>
        <v>0</v>
      </c>
      <c r="Q6" s="42" t="e">
        <f>O6/P6*100</f>
        <v>#DIV/0!</v>
      </c>
      <c r="R6" s="28"/>
      <c r="U6"/>
      <c r="V6"/>
      <c r="W6" s="17"/>
      <c r="X6" s="17"/>
      <c r="Y6" s="17"/>
      <c r="Z6" s="17"/>
      <c r="AA6" s="17"/>
      <c r="AB6" s="17"/>
      <c r="AC6" s="17"/>
    </row>
    <row r="7" spans="1:29" ht="12.4" customHeight="1" x14ac:dyDescent="0.2">
      <c r="A7" s="129"/>
      <c r="B7" s="115" t="s">
        <v>24</v>
      </c>
      <c r="C7" s="372"/>
      <c r="D7" s="372"/>
      <c r="E7" s="372"/>
      <c r="F7" s="372"/>
      <c r="G7" s="372"/>
      <c r="H7" s="372"/>
      <c r="I7" s="372"/>
      <c r="J7" s="372"/>
      <c r="K7" s="372"/>
      <c r="L7" s="372"/>
      <c r="M7" s="372"/>
      <c r="N7" s="389"/>
      <c r="O7" s="9">
        <f>SUM(C7:N7)</f>
        <v>0</v>
      </c>
      <c r="P7" s="10"/>
      <c r="Q7" s="38"/>
      <c r="R7" s="17"/>
      <c r="U7"/>
      <c r="V7"/>
      <c r="W7" s="17"/>
      <c r="X7" s="17"/>
      <c r="Y7" s="17"/>
      <c r="Z7" s="17"/>
      <c r="AA7" s="17"/>
      <c r="AB7" s="17"/>
      <c r="AC7" s="17"/>
    </row>
    <row r="8" spans="1:29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86"/>
      <c r="O8" s="10">
        <f>SUM(C8:N8)</f>
        <v>0</v>
      </c>
      <c r="P8" s="10"/>
      <c r="Q8" s="38"/>
      <c r="R8" s="17"/>
      <c r="U8"/>
      <c r="V8"/>
      <c r="W8" s="17"/>
      <c r="X8" s="17"/>
      <c r="Y8" s="17"/>
      <c r="Z8" s="17"/>
      <c r="AA8" s="17"/>
      <c r="AB8" s="17"/>
      <c r="AC8" s="17"/>
    </row>
    <row r="9" spans="1:29" ht="12.4" customHeight="1" x14ac:dyDescent="0.2">
      <c r="A9" s="130"/>
      <c r="B9" s="6" t="s">
        <v>140</v>
      </c>
      <c r="C9" s="377"/>
      <c r="D9" s="377"/>
      <c r="E9" s="729"/>
      <c r="F9" s="729"/>
      <c r="G9" s="729"/>
      <c r="H9" s="729"/>
      <c r="I9" s="729"/>
      <c r="J9" s="377"/>
      <c r="K9" s="377"/>
      <c r="L9" s="377"/>
      <c r="M9" s="377"/>
      <c r="N9" s="386"/>
      <c r="O9" s="10">
        <f>SUM(C9:N9)</f>
        <v>0</v>
      </c>
      <c r="P9" s="10"/>
      <c r="Q9" s="38"/>
      <c r="R9" s="17"/>
      <c r="U9"/>
      <c r="V9"/>
      <c r="W9" s="17"/>
      <c r="X9" s="17"/>
      <c r="Y9" s="17"/>
      <c r="Z9" s="17"/>
      <c r="AA9" s="17"/>
      <c r="AB9" s="17"/>
      <c r="AC9" s="17"/>
    </row>
    <row r="10" spans="1:29" ht="12.4" customHeight="1" x14ac:dyDescent="0.2">
      <c r="A10" s="131"/>
      <c r="B10" s="5" t="s">
        <v>305</v>
      </c>
      <c r="C10" s="378"/>
      <c r="D10" s="378"/>
      <c r="E10" s="386"/>
      <c r="F10" s="636"/>
      <c r="G10" s="636"/>
      <c r="H10" s="636"/>
      <c r="I10" s="636"/>
      <c r="J10" s="378"/>
      <c r="K10" s="378"/>
      <c r="L10" s="378"/>
      <c r="M10" s="389"/>
      <c r="N10" s="389"/>
      <c r="O10" s="39">
        <f>SUM(C10:N10)</f>
        <v>0</v>
      </c>
      <c r="P10" s="10"/>
      <c r="Q10" s="38"/>
      <c r="R10" s="17"/>
      <c r="U10"/>
      <c r="V10"/>
      <c r="W10" s="17"/>
      <c r="X10" s="17"/>
      <c r="Y10" s="17"/>
      <c r="Z10" s="17"/>
      <c r="AA10" s="17"/>
      <c r="AB10" s="17"/>
      <c r="AC10" s="17"/>
    </row>
    <row r="11" spans="1:29" ht="14.25" customHeight="1" x14ac:dyDescent="0.2">
      <c r="A11" s="127">
        <v>33</v>
      </c>
      <c r="B11" s="128" t="s">
        <v>18</v>
      </c>
      <c r="C11" s="7">
        <f t="shared" ref="C11:O11" si="1">SUM(C12:C15)</f>
        <v>0</v>
      </c>
      <c r="D11" s="7">
        <f t="shared" si="1"/>
        <v>0</v>
      </c>
      <c r="E11" s="7">
        <f t="shared" si="1"/>
        <v>0</v>
      </c>
      <c r="F11" s="634">
        <f t="shared" si="1"/>
        <v>0</v>
      </c>
      <c r="G11" s="634">
        <f t="shared" si="1"/>
        <v>0</v>
      </c>
      <c r="H11" s="634">
        <f t="shared" si="1"/>
        <v>0</v>
      </c>
      <c r="I11" s="634">
        <f t="shared" si="1"/>
        <v>0</v>
      </c>
      <c r="J11" s="7">
        <f t="shared" si="1"/>
        <v>0</v>
      </c>
      <c r="K11" s="7">
        <f t="shared" si="1"/>
        <v>0</v>
      </c>
      <c r="L11" s="7">
        <f t="shared" si="1"/>
        <v>0</v>
      </c>
      <c r="M11" s="7">
        <f t="shared" si="1"/>
        <v>0</v>
      </c>
      <c r="N11" s="24">
        <f t="shared" si="1"/>
        <v>0</v>
      </c>
      <c r="O11" s="7">
        <f t="shared" si="1"/>
        <v>0</v>
      </c>
      <c r="P11" s="7">
        <f>SUM(P12:P15)</f>
        <v>0</v>
      </c>
      <c r="Q11" s="31" t="e">
        <f>O11/P11*100</f>
        <v>#DIV/0!</v>
      </c>
      <c r="R11" s="17"/>
      <c r="U11"/>
      <c r="V11"/>
      <c r="W11" s="17"/>
      <c r="X11" s="17"/>
      <c r="Y11" s="17"/>
      <c r="Z11" s="17"/>
      <c r="AA11" s="17"/>
      <c r="AB11" s="17"/>
      <c r="AC11" s="17"/>
    </row>
    <row r="12" spans="1:29" ht="14.25" customHeight="1" x14ac:dyDescent="0.2">
      <c r="A12" s="132"/>
      <c r="B12" s="115" t="s">
        <v>112</v>
      </c>
      <c r="C12" s="380"/>
      <c r="D12" s="370"/>
      <c r="E12" s="370"/>
      <c r="F12" s="370"/>
      <c r="G12" s="370"/>
      <c r="H12" s="730"/>
      <c r="I12" s="370"/>
      <c r="J12" s="370"/>
      <c r="K12" s="381"/>
      <c r="L12" s="382"/>
      <c r="M12" s="381"/>
      <c r="N12" s="381"/>
      <c r="O12" s="9">
        <f t="shared" ref="O12:O68" si="2">SUM(C12:N12)</f>
        <v>0</v>
      </c>
      <c r="P12" s="9"/>
      <c r="Q12" s="33"/>
      <c r="R12" s="17"/>
      <c r="U12"/>
      <c r="V12"/>
      <c r="W12" s="17"/>
      <c r="X12" s="17"/>
      <c r="Y12" s="17"/>
      <c r="Z12" s="17"/>
      <c r="AA12" s="17"/>
      <c r="AB12" s="17"/>
      <c r="AC12" s="17"/>
    </row>
    <row r="13" spans="1:29" ht="14.25" customHeight="1" x14ac:dyDescent="0.2">
      <c r="A13" s="134"/>
      <c r="B13" s="6" t="s">
        <v>288</v>
      </c>
      <c r="C13" s="379"/>
      <c r="D13" s="379"/>
      <c r="E13" s="379"/>
      <c r="F13" s="379"/>
      <c r="G13" s="379"/>
      <c r="H13" s="379"/>
      <c r="I13" s="379"/>
      <c r="J13" s="382"/>
      <c r="K13" s="379"/>
      <c r="L13" s="382"/>
      <c r="M13" s="382"/>
      <c r="N13" s="382"/>
      <c r="O13" s="10">
        <f t="shared" si="2"/>
        <v>0</v>
      </c>
      <c r="P13" s="10"/>
      <c r="Q13" s="38"/>
      <c r="R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14.25" customHeight="1" x14ac:dyDescent="0.2">
      <c r="A14" s="134"/>
      <c r="B14" s="6" t="s">
        <v>270</v>
      </c>
      <c r="C14" s="379"/>
      <c r="D14" s="379"/>
      <c r="E14" s="379"/>
      <c r="F14" s="379"/>
      <c r="G14" s="379"/>
      <c r="H14" s="729"/>
      <c r="I14" s="379"/>
      <c r="J14" s="382"/>
      <c r="K14" s="379"/>
      <c r="L14" s="382"/>
      <c r="M14" s="382"/>
      <c r="N14" s="382"/>
      <c r="O14" s="10">
        <f t="shared" si="2"/>
        <v>0</v>
      </c>
      <c r="P14" s="10"/>
      <c r="Q14" s="38"/>
      <c r="R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14.25" customHeight="1" x14ac:dyDescent="0.2">
      <c r="A15" s="206"/>
      <c r="B15" s="5" t="s">
        <v>155</v>
      </c>
      <c r="C15" s="383"/>
      <c r="D15" s="384"/>
      <c r="E15" s="383"/>
      <c r="F15" s="383"/>
      <c r="G15" s="383"/>
      <c r="H15" s="383"/>
      <c r="I15" s="383"/>
      <c r="J15" s="383"/>
      <c r="K15" s="383"/>
      <c r="L15" s="383"/>
      <c r="M15" s="376"/>
      <c r="N15" s="376"/>
      <c r="O15" s="40">
        <f t="shared" si="2"/>
        <v>0</v>
      </c>
      <c r="P15" s="40"/>
      <c r="Q15" s="49"/>
      <c r="R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14.25" customHeight="1" x14ac:dyDescent="0.2">
      <c r="A16" s="136">
        <v>34</v>
      </c>
      <c r="B16" s="128" t="s">
        <v>211</v>
      </c>
      <c r="C16" s="378">
        <f>C17+C18</f>
        <v>54858.770000000004</v>
      </c>
      <c r="D16" s="378">
        <f t="shared" ref="D16:N16" si="3">D17+D18</f>
        <v>54576.65</v>
      </c>
      <c r="E16" s="378">
        <f t="shared" si="3"/>
        <v>0</v>
      </c>
      <c r="F16" s="378">
        <f t="shared" si="3"/>
        <v>0</v>
      </c>
      <c r="G16" s="378">
        <f t="shared" si="3"/>
        <v>0</v>
      </c>
      <c r="H16" s="378">
        <f t="shared" si="3"/>
        <v>0</v>
      </c>
      <c r="I16" s="378">
        <f t="shared" si="3"/>
        <v>0</v>
      </c>
      <c r="J16" s="378">
        <f t="shared" si="3"/>
        <v>0</v>
      </c>
      <c r="K16" s="378">
        <f t="shared" si="3"/>
        <v>0</v>
      </c>
      <c r="L16" s="378">
        <f t="shared" si="3"/>
        <v>0</v>
      </c>
      <c r="M16" s="378">
        <f t="shared" si="3"/>
        <v>0</v>
      </c>
      <c r="N16" s="378">
        <f t="shared" si="3"/>
        <v>0</v>
      </c>
      <c r="O16" s="371">
        <f>O17+O18</f>
        <v>109435.42</v>
      </c>
      <c r="P16" s="371">
        <f>P17+P18</f>
        <v>0</v>
      </c>
      <c r="Q16" s="49" t="e">
        <f>O16/P16*100</f>
        <v>#DIV/0!</v>
      </c>
      <c r="R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12.75" customHeight="1" x14ac:dyDescent="0.2">
      <c r="A17" s="697"/>
      <c r="B17" s="216" t="s">
        <v>298</v>
      </c>
      <c r="C17" s="382">
        <v>45384.43</v>
      </c>
      <c r="D17" s="379">
        <v>45237.57</v>
      </c>
      <c r="E17" s="389"/>
      <c r="F17" s="389"/>
      <c r="G17" s="399"/>
      <c r="H17" s="721"/>
      <c r="I17" s="721"/>
      <c r="J17" s="379"/>
      <c r="K17" s="382"/>
      <c r="L17" s="382"/>
      <c r="M17" s="382"/>
      <c r="N17" s="382"/>
      <c r="O17" s="37">
        <f t="shared" si="2"/>
        <v>90622</v>
      </c>
      <c r="P17" s="10"/>
      <c r="Q17" s="38"/>
      <c r="R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12.75" customHeight="1" x14ac:dyDescent="0.2">
      <c r="A18" s="697"/>
      <c r="B18" s="216" t="s">
        <v>417</v>
      </c>
      <c r="C18" s="382">
        <v>9474.34</v>
      </c>
      <c r="D18" s="382">
        <v>9339.08</v>
      </c>
      <c r="E18" s="386"/>
      <c r="F18" s="382"/>
      <c r="G18" s="382"/>
      <c r="H18" s="701"/>
      <c r="I18" s="857"/>
      <c r="J18" s="386"/>
      <c r="K18" s="382"/>
      <c r="L18" s="382"/>
      <c r="M18" s="382"/>
      <c r="N18" s="382"/>
      <c r="O18" s="37">
        <f t="shared" si="2"/>
        <v>18813.419999999998</v>
      </c>
      <c r="P18" s="10"/>
      <c r="Q18" s="38"/>
      <c r="R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14.25" customHeight="1" x14ac:dyDescent="0.2">
      <c r="A19" s="127">
        <v>36</v>
      </c>
      <c r="B19" s="128" t="s">
        <v>21</v>
      </c>
      <c r="C19" s="8">
        <f t="shared" ref="C19:O19" si="4">SUM(C20:C24)</f>
        <v>0</v>
      </c>
      <c r="D19" s="8">
        <f t="shared" si="4"/>
        <v>0</v>
      </c>
      <c r="E19" s="8">
        <f t="shared" si="4"/>
        <v>0</v>
      </c>
      <c r="F19" s="606">
        <f t="shared" si="4"/>
        <v>0</v>
      </c>
      <c r="G19" s="606">
        <f t="shared" si="4"/>
        <v>0</v>
      </c>
      <c r="H19" s="606">
        <f t="shared" si="4"/>
        <v>0</v>
      </c>
      <c r="I19" s="637">
        <f t="shared" si="4"/>
        <v>0</v>
      </c>
      <c r="J19" s="8">
        <f t="shared" si="4"/>
        <v>0</v>
      </c>
      <c r="K19" s="8">
        <f t="shared" si="4"/>
        <v>0</v>
      </c>
      <c r="L19" s="8">
        <f t="shared" si="4"/>
        <v>0</v>
      </c>
      <c r="M19" s="8">
        <f t="shared" si="4"/>
        <v>0</v>
      </c>
      <c r="N19" s="8">
        <f t="shared" si="4"/>
        <v>0</v>
      </c>
      <c r="O19" s="30">
        <f t="shared" si="4"/>
        <v>0</v>
      </c>
      <c r="P19" s="8">
        <f>SUM(P20:P24)</f>
        <v>0</v>
      </c>
      <c r="Q19" s="31" t="e">
        <f>O19/P19*100</f>
        <v>#DIV/0!</v>
      </c>
      <c r="R19" s="17"/>
      <c r="U19" s="17"/>
      <c r="V19" s="17"/>
      <c r="W19" s="17"/>
      <c r="X19" s="17"/>
      <c r="Y19" s="17"/>
      <c r="Z19" s="17"/>
      <c r="AA19" s="17"/>
      <c r="AB19" s="17"/>
      <c r="AC19" s="17"/>
    </row>
    <row r="20" spans="1:29" ht="12.75" customHeight="1" x14ac:dyDescent="0.2">
      <c r="A20" s="134"/>
      <c r="B20" s="216" t="s">
        <v>151</v>
      </c>
      <c r="C20" s="530"/>
      <c r="D20" s="382"/>
      <c r="E20" s="382"/>
      <c r="F20" s="377"/>
      <c r="G20" s="377"/>
      <c r="H20" s="377"/>
      <c r="I20" s="377"/>
      <c r="J20" s="372"/>
      <c r="K20" s="379"/>
      <c r="L20" s="379"/>
      <c r="M20" s="379"/>
      <c r="N20" s="379"/>
      <c r="O20" s="37">
        <f t="shared" si="2"/>
        <v>0</v>
      </c>
      <c r="P20" s="10"/>
      <c r="Q20" s="38"/>
      <c r="R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2.4" customHeight="1" x14ac:dyDescent="0.2">
      <c r="A21" s="134"/>
      <c r="B21" s="6" t="s">
        <v>34</v>
      </c>
      <c r="C21" s="377"/>
      <c r="D21" s="377"/>
      <c r="E21" s="377"/>
      <c r="F21"/>
      <c r="G21" s="687"/>
      <c r="H21" s="688"/>
      <c r="I21" s="687"/>
      <c r="J21" s="377"/>
      <c r="K21" s="377"/>
      <c r="L21" s="386"/>
      <c r="M21" s="382"/>
      <c r="N21" s="382"/>
      <c r="O21" s="37">
        <f t="shared" si="2"/>
        <v>0</v>
      </c>
      <c r="P21" s="10"/>
      <c r="Q21" s="38"/>
      <c r="R21" s="28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12.4" customHeight="1" x14ac:dyDescent="0.2">
      <c r="A22" s="253"/>
      <c r="B22" s="6" t="s">
        <v>26</v>
      </c>
      <c r="C22" s="377"/>
      <c r="D22" s="377"/>
      <c r="E22" s="377"/>
      <c r="F22"/>
      <c r="G22" s="687"/>
      <c r="H22" s="688"/>
      <c r="I22" s="687"/>
      <c r="J22" s="377"/>
      <c r="K22" s="377"/>
      <c r="L22" s="377"/>
      <c r="M22" s="377"/>
      <c r="N22" s="377"/>
      <c r="O22" s="37">
        <f>SUM(C22:N22)</f>
        <v>0</v>
      </c>
      <c r="P22" s="10"/>
      <c r="Q22" s="38"/>
      <c r="R22" s="28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2.4" customHeight="1" x14ac:dyDescent="0.2">
      <c r="A23" s="134"/>
      <c r="B23" s="6" t="s">
        <v>123</v>
      </c>
      <c r="C23" s="377"/>
      <c r="D23" s="377"/>
      <c r="E23" s="377"/>
      <c r="F23"/>
      <c r="G23" s="687"/>
      <c r="H23" s="688"/>
      <c r="I23" s="687"/>
      <c r="J23" s="377"/>
      <c r="K23" s="377"/>
      <c r="L23" s="377"/>
      <c r="M23" s="377"/>
      <c r="N23" s="377"/>
      <c r="O23" s="37">
        <f t="shared" si="2"/>
        <v>0</v>
      </c>
      <c r="P23" s="10"/>
      <c r="Q23" s="38"/>
      <c r="R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12.4" customHeight="1" x14ac:dyDescent="0.2">
      <c r="A24" s="134"/>
      <c r="B24" s="6" t="s">
        <v>19</v>
      </c>
      <c r="C24" s="379"/>
      <c r="D24" s="379"/>
      <c r="E24" s="378"/>
      <c r="F24"/>
      <c r="G24" s="686"/>
      <c r="H24" s="689"/>
      <c r="I24" s="686"/>
      <c r="J24" s="377"/>
      <c r="K24" s="378"/>
      <c r="L24" s="378"/>
      <c r="M24" s="378"/>
      <c r="N24" s="378"/>
      <c r="O24" s="37">
        <f t="shared" si="2"/>
        <v>0</v>
      </c>
      <c r="P24" s="10"/>
      <c r="Q24" s="48"/>
      <c r="R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14.25" customHeight="1" x14ac:dyDescent="0.2">
      <c r="A25" s="127">
        <v>39</v>
      </c>
      <c r="B25" s="128" t="s">
        <v>11</v>
      </c>
      <c r="C25" s="7">
        <f>SUM(C26:C54)</f>
        <v>0</v>
      </c>
      <c r="D25" s="7">
        <f t="shared" ref="D25:O25" si="5">SUM(D26:D54)</f>
        <v>0</v>
      </c>
      <c r="E25" s="7">
        <f t="shared" si="5"/>
        <v>0</v>
      </c>
      <c r="F25" s="634">
        <f t="shared" si="5"/>
        <v>0</v>
      </c>
      <c r="G25" s="634">
        <f t="shared" si="5"/>
        <v>0</v>
      </c>
      <c r="H25" s="634">
        <f t="shared" si="5"/>
        <v>0</v>
      </c>
      <c r="I25" s="634">
        <f t="shared" si="5"/>
        <v>0</v>
      </c>
      <c r="J25" s="7">
        <f t="shared" si="5"/>
        <v>0</v>
      </c>
      <c r="K25" s="7">
        <f t="shared" si="5"/>
        <v>0</v>
      </c>
      <c r="L25" s="7">
        <f t="shared" si="5"/>
        <v>0</v>
      </c>
      <c r="M25" s="7">
        <f t="shared" si="5"/>
        <v>0</v>
      </c>
      <c r="N25" s="7">
        <f t="shared" si="5"/>
        <v>0</v>
      </c>
      <c r="O25" s="7">
        <f t="shared" si="5"/>
        <v>0</v>
      </c>
      <c r="P25" s="7">
        <f>SUM(P26:P54)</f>
        <v>0</v>
      </c>
      <c r="Q25" s="49" t="e">
        <f>O25/P25*100</f>
        <v>#DIV/0!</v>
      </c>
      <c r="R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2.4" customHeight="1" x14ac:dyDescent="0.2">
      <c r="A26" s="134"/>
      <c r="B26" s="6" t="s">
        <v>241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">
        <f t="shared" si="2"/>
        <v>0</v>
      </c>
      <c r="P26" s="10"/>
      <c r="Q26" s="38"/>
      <c r="R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12.4" customHeight="1" x14ac:dyDescent="0.2">
      <c r="A27" s="272"/>
      <c r="B27" s="6" t="s">
        <v>269</v>
      </c>
      <c r="C27" s="379"/>
      <c r="D27" s="379"/>
      <c r="E27" s="382"/>
      <c r="F27" s="382"/>
      <c r="G27" s="382"/>
      <c r="H27" s="382"/>
      <c r="I27" s="382"/>
      <c r="J27" s="379"/>
      <c r="K27" s="379"/>
      <c r="L27" s="379"/>
      <c r="M27" s="379"/>
      <c r="N27" s="379"/>
      <c r="O27" s="37">
        <f t="shared" si="2"/>
        <v>0</v>
      </c>
      <c r="P27" s="10"/>
      <c r="Q27" s="38"/>
      <c r="R27" s="28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2.4" customHeight="1" x14ac:dyDescent="0.2">
      <c r="A28" s="426"/>
      <c r="B28" s="6" t="s">
        <v>299</v>
      </c>
      <c r="C28" s="379"/>
      <c r="D28" s="382"/>
      <c r="E28" s="382"/>
      <c r="F28" s="379"/>
      <c r="G28" s="379"/>
      <c r="H28" s="379"/>
      <c r="I28" s="379"/>
      <c r="J28" s="379"/>
      <c r="K28" s="379"/>
      <c r="L28" s="379"/>
      <c r="M28" s="379"/>
      <c r="N28" s="379"/>
      <c r="O28" s="37">
        <f t="shared" si="2"/>
        <v>0</v>
      </c>
      <c r="P28" s="10"/>
      <c r="Q28" s="38"/>
      <c r="R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12.4" customHeight="1" x14ac:dyDescent="0.2">
      <c r="A29" s="134"/>
      <c r="B29" s="105" t="s">
        <v>225</v>
      </c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">
        <f t="shared" si="2"/>
        <v>0</v>
      </c>
      <c r="P29" s="10"/>
      <c r="Q29" s="38"/>
      <c r="R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">
        <f t="shared" si="2"/>
        <v>0</v>
      </c>
      <c r="P30" s="10"/>
      <c r="Q30" s="38"/>
      <c r="R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">
        <f t="shared" si="2"/>
        <v>0</v>
      </c>
      <c r="P31" s="10"/>
      <c r="Q31" s="38"/>
      <c r="R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">
        <f t="shared" si="2"/>
        <v>0</v>
      </c>
      <c r="P32" s="10"/>
      <c r="Q32" s="38"/>
      <c r="R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2.4" customHeight="1" x14ac:dyDescent="0.2">
      <c r="A33" s="134"/>
      <c r="B33" s="105" t="s">
        <v>230</v>
      </c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">
        <f t="shared" si="2"/>
        <v>0</v>
      </c>
      <c r="P33" s="10"/>
      <c r="Q33" s="38"/>
      <c r="R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">
        <f t="shared" si="2"/>
        <v>0</v>
      </c>
      <c r="P34" s="10"/>
      <c r="Q34" s="38"/>
      <c r="R34" s="28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2.4" customHeight="1" x14ac:dyDescent="0.2">
      <c r="A35" s="134"/>
      <c r="B35" s="105" t="s">
        <v>120</v>
      </c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">
        <f t="shared" si="2"/>
        <v>0</v>
      </c>
      <c r="P35" s="10"/>
      <c r="Q35" s="38"/>
      <c r="R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">
        <f t="shared" si="2"/>
        <v>0</v>
      </c>
      <c r="P36" s="10"/>
      <c r="Q36" s="38"/>
      <c r="R36" s="28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">
        <f t="shared" si="2"/>
        <v>0</v>
      </c>
      <c r="P37" s="10"/>
      <c r="Q37" s="38"/>
      <c r="R37" s="28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2.4" customHeight="1" x14ac:dyDescent="0.2">
      <c r="A38" s="47"/>
      <c r="B38" s="6" t="s">
        <v>46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">
        <f t="shared" si="2"/>
        <v>0</v>
      </c>
      <c r="P38" s="10"/>
      <c r="Q38" s="38"/>
      <c r="R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">
        <f t="shared" si="2"/>
        <v>0</v>
      </c>
      <c r="P39" s="10"/>
      <c r="Q39" s="38"/>
      <c r="R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">
        <f t="shared" si="2"/>
        <v>0</v>
      </c>
      <c r="P40" s="10"/>
      <c r="Q40" s="38"/>
      <c r="R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82"/>
      <c r="M41" s="379"/>
      <c r="N41" s="379"/>
      <c r="O41" s="37">
        <f t="shared" si="2"/>
        <v>0</v>
      </c>
      <c r="P41" s="10"/>
      <c r="Q41" s="38"/>
      <c r="R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37">
        <f t="shared" si="2"/>
        <v>0</v>
      </c>
      <c r="P42" s="10"/>
      <c r="Q42" s="38"/>
      <c r="R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12.4" customHeight="1" x14ac:dyDescent="0.2">
      <c r="A43" s="134"/>
      <c r="B43" s="6" t="s">
        <v>142</v>
      </c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37">
        <f t="shared" si="2"/>
        <v>0</v>
      </c>
      <c r="P43" s="10"/>
      <c r="Q43" s="38"/>
      <c r="R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2.4" customHeight="1" x14ac:dyDescent="0.2">
      <c r="A44" s="272"/>
      <c r="B44" s="6" t="s">
        <v>161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">
        <f>SUM(C44:N44)</f>
        <v>0</v>
      </c>
      <c r="P44" s="10"/>
      <c r="Q44" s="38"/>
      <c r="R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2.4" customHeight="1" x14ac:dyDescent="0.2">
      <c r="A45" s="134"/>
      <c r="B45" s="6" t="s">
        <v>258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37">
        <f t="shared" si="2"/>
        <v>0</v>
      </c>
      <c r="P45" s="10"/>
      <c r="Q45" s="38"/>
      <c r="R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2"/>
        <v>0</v>
      </c>
      <c r="P46" s="10"/>
      <c r="Q46" s="38"/>
      <c r="R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">
        <f t="shared" si="2"/>
        <v>0</v>
      </c>
      <c r="P47" s="10"/>
      <c r="Q47" s="38"/>
      <c r="R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2.4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">
        <f t="shared" si="2"/>
        <v>0</v>
      </c>
      <c r="P48" s="10"/>
      <c r="Q48" s="38"/>
      <c r="R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2.4" customHeight="1" x14ac:dyDescent="0.2">
      <c r="A49" s="134"/>
      <c r="B49" s="6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">
        <f t="shared" si="2"/>
        <v>0</v>
      </c>
      <c r="P49" s="10"/>
      <c r="Q49" s="38"/>
      <c r="R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12.4" customHeight="1" x14ac:dyDescent="0.2">
      <c r="A50" s="134"/>
      <c r="B50" s="6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">
        <f t="shared" si="2"/>
        <v>0</v>
      </c>
      <c r="P50" s="10"/>
      <c r="Q50" s="38"/>
      <c r="R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2.4" customHeight="1" x14ac:dyDescent="0.2">
      <c r="A51" s="134"/>
      <c r="B51" s="6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37">
        <f t="shared" si="2"/>
        <v>0</v>
      </c>
      <c r="P51" s="10"/>
      <c r="Q51" s="38"/>
      <c r="R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2.4" customHeight="1" x14ac:dyDescent="0.2">
      <c r="A52" s="134"/>
      <c r="B52" s="6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">
        <f t="shared" si="2"/>
        <v>0</v>
      </c>
      <c r="P52" s="10"/>
      <c r="Q52" s="38"/>
      <c r="R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">
        <f t="shared" si="2"/>
        <v>0</v>
      </c>
      <c r="P53" s="10"/>
      <c r="Q53" s="38"/>
      <c r="R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2.4" customHeight="1" x14ac:dyDescent="0.2">
      <c r="A54" s="134"/>
      <c r="B54" s="6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37">
        <f t="shared" si="2"/>
        <v>0</v>
      </c>
      <c r="P54" s="10"/>
      <c r="Q54" s="38"/>
      <c r="R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4.25" customHeight="1" x14ac:dyDescent="0.2">
      <c r="A55" s="576">
        <v>40</v>
      </c>
      <c r="B55" s="128" t="s">
        <v>263</v>
      </c>
      <c r="C55" s="8">
        <f>C56+C58</f>
        <v>0</v>
      </c>
      <c r="D55" s="8">
        <f t="shared" ref="D55:N55" si="6">D56+D58</f>
        <v>0</v>
      </c>
      <c r="E55" s="8">
        <f t="shared" si="6"/>
        <v>0</v>
      </c>
      <c r="F55" s="8">
        <f t="shared" si="6"/>
        <v>0</v>
      </c>
      <c r="G55" s="8">
        <f t="shared" si="6"/>
        <v>0</v>
      </c>
      <c r="H55" s="8">
        <f t="shared" si="6"/>
        <v>0</v>
      </c>
      <c r="I55" s="8">
        <f t="shared" si="6"/>
        <v>0</v>
      </c>
      <c r="J55" s="8">
        <f t="shared" si="6"/>
        <v>0</v>
      </c>
      <c r="K55" s="8">
        <f t="shared" si="6"/>
        <v>0</v>
      </c>
      <c r="L55" s="8">
        <f t="shared" si="6"/>
        <v>0</v>
      </c>
      <c r="M55" s="8">
        <f t="shared" si="6"/>
        <v>0</v>
      </c>
      <c r="N55" s="8">
        <f t="shared" si="6"/>
        <v>0</v>
      </c>
      <c r="O55" s="8">
        <f>SUM(O56:O58)</f>
        <v>0</v>
      </c>
      <c r="P55" s="30">
        <f>SUM(P56:P58)</f>
        <v>0</v>
      </c>
      <c r="Q55" s="42"/>
      <c r="R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  <c r="S56" s="1"/>
      <c r="T56" s="1"/>
    </row>
    <row r="57" spans="1:29" ht="12.4" customHeight="1" x14ac:dyDescent="0.2">
      <c r="A57" s="134"/>
      <c r="B57" s="6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  <c r="S57" s="1"/>
      <c r="T57" s="1"/>
    </row>
    <row r="58" spans="1:29" ht="12.4" customHeight="1" x14ac:dyDescent="0.2">
      <c r="A58" s="133"/>
      <c r="B58" s="5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  <c r="S58" s="1"/>
      <c r="T58" s="1"/>
    </row>
    <row r="59" spans="1:29" ht="14.25" customHeight="1" x14ac:dyDescent="0.2">
      <c r="A59" s="206">
        <v>47</v>
      </c>
      <c r="B59" s="145" t="s">
        <v>20</v>
      </c>
      <c r="C59" s="40">
        <f>SUM(C60:C61)</f>
        <v>0</v>
      </c>
      <c r="D59" s="40">
        <f t="shared" ref="D59:O59" si="7">SUM(D60:D61)</f>
        <v>0</v>
      </c>
      <c r="E59" s="40">
        <f t="shared" si="7"/>
        <v>0</v>
      </c>
      <c r="F59" s="637">
        <f t="shared" si="7"/>
        <v>0</v>
      </c>
      <c r="G59" s="637">
        <f t="shared" si="7"/>
        <v>0</v>
      </c>
      <c r="H59" s="637">
        <f t="shared" si="7"/>
        <v>0</v>
      </c>
      <c r="I59" s="637">
        <f t="shared" si="7"/>
        <v>0</v>
      </c>
      <c r="J59" s="40">
        <f t="shared" si="7"/>
        <v>0</v>
      </c>
      <c r="K59" s="40">
        <f t="shared" si="7"/>
        <v>0</v>
      </c>
      <c r="L59" s="40">
        <f t="shared" si="7"/>
        <v>0</v>
      </c>
      <c r="M59" s="40">
        <f t="shared" si="7"/>
        <v>0</v>
      </c>
      <c r="N59" s="40">
        <f t="shared" si="7"/>
        <v>0</v>
      </c>
      <c r="O59" s="39">
        <f t="shared" si="7"/>
        <v>0</v>
      </c>
      <c r="P59" s="40">
        <f>SUM(P60:P61)</f>
        <v>0</v>
      </c>
      <c r="Q59" s="48" t="e">
        <f>O59/P59*100</f>
        <v>#DIV/0!</v>
      </c>
      <c r="R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14.25" customHeight="1" x14ac:dyDescent="0.2">
      <c r="A60" s="392"/>
      <c r="B60" s="105" t="s">
        <v>218</v>
      </c>
      <c r="C60" s="379"/>
      <c r="D60" s="382"/>
      <c r="E60" s="379"/>
      <c r="F60" s="379"/>
      <c r="G60" s="379"/>
      <c r="H60" s="379"/>
      <c r="I60" s="379"/>
      <c r="J60" s="379"/>
      <c r="K60" s="379"/>
      <c r="L60" s="379"/>
      <c r="M60" s="379"/>
      <c r="N60" s="379"/>
      <c r="O60" s="37">
        <f t="shared" si="2"/>
        <v>0</v>
      </c>
      <c r="P60" s="10"/>
      <c r="Q60" s="38"/>
      <c r="R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4.25" customHeight="1" x14ac:dyDescent="0.2">
      <c r="A61" s="133"/>
      <c r="B61" s="5" t="s">
        <v>237</v>
      </c>
      <c r="C61" s="379"/>
      <c r="D61" s="379"/>
      <c r="E61" s="379"/>
      <c r="F61" s="379"/>
      <c r="G61" s="379"/>
      <c r="H61" s="379"/>
      <c r="I61" s="379"/>
      <c r="J61" s="379"/>
      <c r="K61" s="382"/>
      <c r="L61" s="382"/>
      <c r="M61" s="382"/>
      <c r="N61" s="382"/>
      <c r="O61" s="37">
        <f t="shared" si="2"/>
        <v>0</v>
      </c>
      <c r="P61" s="40"/>
      <c r="Q61" s="49"/>
      <c r="R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14.25" customHeight="1" x14ac:dyDescent="0.2">
      <c r="A62" s="127">
        <v>49</v>
      </c>
      <c r="B62" s="128" t="s">
        <v>432</v>
      </c>
      <c r="C62" s="374"/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>SUM(C62:N62)</f>
        <v>0</v>
      </c>
      <c r="P62" s="5"/>
      <c r="Q62" s="49"/>
      <c r="R62" s="17"/>
      <c r="S62" s="1"/>
      <c r="T62" s="1"/>
    </row>
    <row r="63" spans="1:29" ht="14.25" customHeight="1" x14ac:dyDescent="0.2">
      <c r="A63" s="136">
        <v>92</v>
      </c>
      <c r="B63" s="128" t="s">
        <v>292</v>
      </c>
      <c r="C63" s="567">
        <v>185.56</v>
      </c>
      <c r="D63" s="385"/>
      <c r="E63" s="385"/>
      <c r="F63" s="567"/>
      <c r="G63" s="567"/>
      <c r="H63" s="567"/>
      <c r="I63" s="567"/>
      <c r="J63" s="385"/>
      <c r="K63" s="385"/>
      <c r="L63" s="385"/>
      <c r="M63" s="385"/>
      <c r="N63" s="385"/>
      <c r="O63" s="8">
        <f t="shared" si="2"/>
        <v>185.56</v>
      </c>
      <c r="P63" s="8"/>
      <c r="Q63" s="31" t="e">
        <f>O63/P63*100</f>
        <v>#DIV/0!</v>
      </c>
      <c r="R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4.25" customHeight="1" x14ac:dyDescent="0.2">
      <c r="A64" s="127">
        <v>93</v>
      </c>
      <c r="B64" s="128" t="s">
        <v>36</v>
      </c>
      <c r="C64" s="385"/>
      <c r="D64" s="385"/>
      <c r="E64" s="385"/>
      <c r="F64" s="567"/>
      <c r="G64" s="567"/>
      <c r="H64" s="567"/>
      <c r="I64" s="567"/>
      <c r="J64" s="385"/>
      <c r="K64" s="385"/>
      <c r="L64" s="385"/>
      <c r="M64" s="385"/>
      <c r="N64" s="385"/>
      <c r="O64" s="8">
        <f t="shared" si="2"/>
        <v>0</v>
      </c>
      <c r="P64" s="8"/>
      <c r="Q64" s="42"/>
      <c r="R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4.25" customHeight="1" thickBot="1" x14ac:dyDescent="0.25">
      <c r="A65" s="496">
        <v>20</v>
      </c>
      <c r="B65" s="137" t="s">
        <v>236</v>
      </c>
      <c r="C65" s="388"/>
      <c r="D65" s="388"/>
      <c r="E65" s="388"/>
      <c r="F65" s="638"/>
      <c r="G65" s="638"/>
      <c r="H65" s="638"/>
      <c r="I65" s="638"/>
      <c r="J65" s="388"/>
      <c r="K65" s="388"/>
      <c r="L65" s="388"/>
      <c r="M65" s="388"/>
      <c r="N65" s="388"/>
      <c r="O65" s="124">
        <f t="shared" si="2"/>
        <v>0</v>
      </c>
      <c r="P65" s="509"/>
      <c r="Q65" s="503"/>
      <c r="R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17.25" customHeight="1" thickBot="1" x14ac:dyDescent="0.25">
      <c r="A66" s="879" t="s">
        <v>162</v>
      </c>
      <c r="B66" s="880"/>
      <c r="C66" s="309">
        <f>C4+C5+C6+C11+C16+C19+C25+C55+C59+C62+C63+C64+C65</f>
        <v>55044.33</v>
      </c>
      <c r="D66" s="309">
        <f t="shared" ref="D66:N66" si="8">D4+D5+D6+D11+D16+D19+D25+D55+D59+D62+D63+D64+D65</f>
        <v>54576.65</v>
      </c>
      <c r="E66" s="309">
        <f t="shared" si="8"/>
        <v>0</v>
      </c>
      <c r="F66" s="309">
        <f t="shared" si="8"/>
        <v>0</v>
      </c>
      <c r="G66" s="309">
        <f t="shared" si="8"/>
        <v>0</v>
      </c>
      <c r="H66" s="309">
        <f t="shared" si="8"/>
        <v>0</v>
      </c>
      <c r="I66" s="309">
        <f t="shared" si="8"/>
        <v>0</v>
      </c>
      <c r="J66" s="309">
        <f t="shared" si="8"/>
        <v>0</v>
      </c>
      <c r="K66" s="309">
        <f t="shared" si="8"/>
        <v>0</v>
      </c>
      <c r="L66" s="309">
        <f t="shared" si="8"/>
        <v>0</v>
      </c>
      <c r="M66" s="309">
        <f t="shared" si="8"/>
        <v>0</v>
      </c>
      <c r="N66" s="309">
        <f t="shared" si="8"/>
        <v>0</v>
      </c>
      <c r="O66" s="309">
        <f>O4+O5+O6+O11+O16+O19+O25+O55+O59+O62+O63+O64+O65</f>
        <v>109620.98</v>
      </c>
      <c r="P66" s="309">
        <f>P4+P5+P6+P11+P16+P19+P25+P55+P59+P62+P63+P64+P65</f>
        <v>0</v>
      </c>
      <c r="Q66" s="511" t="e">
        <f>O66/P66*100</f>
        <v>#DIV/0!</v>
      </c>
      <c r="R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hidden="1" customHeight="1" thickBot="1" x14ac:dyDescent="0.25">
      <c r="A67" s="138">
        <v>51</v>
      </c>
      <c r="B67" s="146" t="s">
        <v>152</v>
      </c>
      <c r="C67" s="169"/>
      <c r="D67" s="169"/>
      <c r="E67" s="169"/>
      <c r="F67" s="653"/>
      <c r="G67" s="653"/>
      <c r="H67" s="653"/>
      <c r="I67" s="653"/>
      <c r="J67" s="169"/>
      <c r="K67" s="169"/>
      <c r="L67" s="169"/>
      <c r="M67" s="169"/>
      <c r="N67" s="169"/>
      <c r="O67" s="12">
        <f t="shared" si="2"/>
        <v>0</v>
      </c>
      <c r="P67" s="12"/>
      <c r="Q67" s="199"/>
      <c r="R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thickBot="1" x14ac:dyDescent="0.25">
      <c r="A68" s="195">
        <v>52</v>
      </c>
      <c r="B68" s="139" t="s">
        <v>164</v>
      </c>
      <c r="C68" s="387"/>
      <c r="D68" s="387"/>
      <c r="E68" s="387"/>
      <c r="F68" s="640"/>
      <c r="G68" s="640"/>
      <c r="H68" s="640"/>
      <c r="I68" s="640"/>
      <c r="J68" s="387"/>
      <c r="K68" s="387"/>
      <c r="L68" s="387"/>
      <c r="M68" s="387"/>
      <c r="N68" s="387"/>
      <c r="O68" s="12">
        <f t="shared" si="2"/>
        <v>0</v>
      </c>
      <c r="P68" s="12"/>
      <c r="Q68" s="49"/>
      <c r="R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7.25" customHeight="1" thickBot="1" x14ac:dyDescent="0.25">
      <c r="A69" s="877" t="s">
        <v>163</v>
      </c>
      <c r="B69" s="878"/>
      <c r="C69" s="310">
        <f>SUM(C66:C68)</f>
        <v>55044.33</v>
      </c>
      <c r="D69" s="310">
        <f t="shared" ref="D69:N69" si="9">SUM(D68+D66)</f>
        <v>54576.65</v>
      </c>
      <c r="E69" s="310">
        <f t="shared" si="9"/>
        <v>0</v>
      </c>
      <c r="F69" s="310">
        <f t="shared" si="9"/>
        <v>0</v>
      </c>
      <c r="G69" s="310">
        <f t="shared" si="9"/>
        <v>0</v>
      </c>
      <c r="H69" s="310">
        <f t="shared" si="9"/>
        <v>0</v>
      </c>
      <c r="I69" s="310">
        <f t="shared" si="9"/>
        <v>0</v>
      </c>
      <c r="J69" s="310">
        <f t="shared" si="9"/>
        <v>0</v>
      </c>
      <c r="K69" s="310">
        <f t="shared" si="9"/>
        <v>0</v>
      </c>
      <c r="L69" s="310">
        <f t="shared" si="9"/>
        <v>0</v>
      </c>
      <c r="M69" s="310">
        <f t="shared" si="9"/>
        <v>0</v>
      </c>
      <c r="N69" s="310">
        <f t="shared" si="9"/>
        <v>0</v>
      </c>
      <c r="O69" s="311">
        <f>SUM(O66:O68)</f>
        <v>109620.98</v>
      </c>
      <c r="P69" s="311">
        <f>SUM(P66:P68)</f>
        <v>0</v>
      </c>
      <c r="Q69" s="312" t="e">
        <f>O69/P69*100</f>
        <v>#DIV/0!</v>
      </c>
      <c r="R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x14ac:dyDescent="0.2">
      <c r="A70" s="426"/>
      <c r="B70" s="306"/>
      <c r="C70" s="396"/>
      <c r="D70" s="396"/>
      <c r="E70" s="396"/>
      <c r="F70"/>
      <c r="G70"/>
      <c r="H70"/>
      <c r="I70"/>
      <c r="J70" s="395"/>
      <c r="K70" s="430"/>
      <c r="L70" s="398"/>
      <c r="M70" s="17"/>
      <c r="N70" s="17"/>
      <c r="O70" s="17"/>
      <c r="P70" s="28"/>
      <c r="Q70" s="17"/>
      <c r="R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x14ac:dyDescent="0.2">
      <c r="A71" s="426" t="s">
        <v>286</v>
      </c>
      <c r="B71" s="883" t="s">
        <v>443</v>
      </c>
      <c r="C71" s="883"/>
      <c r="D71" s="883"/>
      <c r="E71" s="883"/>
      <c r="F71" s="883"/>
      <c r="G71" s="883"/>
      <c r="H71"/>
      <c r="I71"/>
      <c r="J71" s="395"/>
      <c r="K71" s="430"/>
      <c r="L71" s="398"/>
      <c r="M71" s="17"/>
      <c r="N71" s="17"/>
      <c r="O71" s="17"/>
      <c r="P71" s="28"/>
      <c r="Q71" s="17"/>
      <c r="R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x14ac:dyDescent="0.2">
      <c r="A72" s="875"/>
      <c r="B72" s="715"/>
      <c r="C72" s="396"/>
      <c r="D72" s="396"/>
      <c r="E72" s="396"/>
      <c r="F72"/>
      <c r="G72"/>
      <c r="H72"/>
      <c r="I72"/>
      <c r="J72" s="395"/>
      <c r="K72" s="430"/>
      <c r="L72" s="398"/>
      <c r="M72" s="17"/>
      <c r="N72" s="17"/>
      <c r="O72" s="17"/>
      <c r="P72" s="28"/>
      <c r="Q72" s="17"/>
      <c r="R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x14ac:dyDescent="0.2">
      <c r="A73" s="875"/>
      <c r="B73" s="306"/>
      <c r="C73" s="396"/>
      <c r="D73" s="396"/>
      <c r="E73" s="396"/>
      <c r="F73"/>
      <c r="G73"/>
      <c r="H73"/>
      <c r="I73"/>
      <c r="J73" s="395"/>
      <c r="K73" s="430"/>
      <c r="L73" s="398"/>
      <c r="M73" s="17"/>
      <c r="N73" s="17"/>
      <c r="O73" s="17"/>
      <c r="P73" s="28"/>
      <c r="Q73" s="17"/>
      <c r="R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x14ac:dyDescent="0.2">
      <c r="A74" s="875"/>
      <c r="B74" s="306"/>
      <c r="C74" s="396"/>
      <c r="D74" s="396"/>
      <c r="E74" s="396"/>
      <c r="F74"/>
      <c r="G74"/>
      <c r="H74"/>
      <c r="I74"/>
      <c r="J74" s="398"/>
      <c r="K74" s="398"/>
      <c r="L74" s="398"/>
      <c r="M74" s="28"/>
      <c r="N74" s="28"/>
      <c r="O74" s="17"/>
      <c r="P74" s="17"/>
      <c r="Q74" s="17"/>
      <c r="R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x14ac:dyDescent="0.2">
      <c r="A75" s="875"/>
      <c r="B75" s="306"/>
      <c r="C75" s="396"/>
      <c r="D75" s="396"/>
      <c r="E75" s="396"/>
      <c r="F75"/>
      <c r="G75"/>
      <c r="H75"/>
      <c r="I75"/>
      <c r="J75" s="396"/>
      <c r="K75" s="395"/>
      <c r="L75" s="395"/>
      <c r="M75" s="17"/>
      <c r="N75" s="17"/>
      <c r="O75" s="17"/>
      <c r="P75" s="28"/>
      <c r="Q75" s="17"/>
      <c r="R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x14ac:dyDescent="0.2">
      <c r="A76" s="875"/>
      <c r="B76" s="715"/>
      <c r="C76" s="396"/>
      <c r="D76" s="396"/>
      <c r="E76" s="396"/>
      <c r="F76"/>
      <c r="G76"/>
      <c r="H76"/>
      <c r="I76"/>
      <c r="J76" s="396"/>
      <c r="K76" s="395"/>
      <c r="L76" s="395"/>
      <c r="M76" s="17"/>
      <c r="N76" s="17"/>
      <c r="O76" s="17"/>
      <c r="P76" s="28"/>
      <c r="Q76" s="17"/>
      <c r="R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" customHeight="1" x14ac:dyDescent="0.2">
      <c r="A77" s="875"/>
      <c r="B77" s="715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27"/>
      <c r="Q77" s="27"/>
      <c r="R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" customHeight="1" x14ac:dyDescent="0.2">
      <c r="A78" s="684"/>
      <c r="B78" s="715"/>
      <c r="C78" s="363"/>
      <c r="D78" s="363"/>
      <c r="E78" s="363"/>
      <c r="F78" s="363"/>
      <c r="G78" s="363"/>
      <c r="H78" s="363"/>
      <c r="I78" s="363"/>
      <c r="J78" s="363"/>
      <c r="K78" s="363"/>
      <c r="L78" s="363"/>
      <c r="M78" s="363"/>
      <c r="N78" s="363"/>
      <c r="O78" s="363"/>
      <c r="P78" s="27"/>
      <c r="Q78" s="27"/>
      <c r="R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15" customHeight="1" x14ac:dyDescent="0.2">
      <c r="A79" s="875"/>
      <c r="B79" s="715"/>
      <c r="C79" s="363"/>
      <c r="D79" s="363"/>
      <c r="E79" s="363"/>
      <c r="F79" s="363"/>
      <c r="G79" s="363"/>
      <c r="H79" s="363"/>
      <c r="I79" s="363"/>
      <c r="J79" s="363"/>
      <c r="K79" s="363"/>
      <c r="L79" s="363"/>
      <c r="M79" s="363"/>
      <c r="N79" s="363"/>
      <c r="O79" s="363"/>
      <c r="P79" s="27"/>
      <c r="Q79" s="27"/>
      <c r="R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5" customHeight="1" x14ac:dyDescent="0.2">
      <c r="A80" s="875"/>
      <c r="B80" s="715"/>
      <c r="C80" s="363"/>
      <c r="D80" s="363"/>
      <c r="E80" s="363"/>
      <c r="F80" s="363"/>
      <c r="G80" s="363"/>
      <c r="H80" s="363"/>
      <c r="I80" s="363"/>
      <c r="J80" s="363"/>
      <c r="K80" s="363"/>
      <c r="L80" s="363"/>
      <c r="M80" s="363"/>
      <c r="N80" s="363"/>
      <c r="O80" s="363"/>
      <c r="P80" s="27"/>
      <c r="Q80" s="27"/>
      <c r="R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15" customHeight="1" x14ac:dyDescent="0.2">
      <c r="A81" s="875"/>
      <c r="B81" s="713"/>
      <c r="C81" s="363"/>
      <c r="D81" s="363"/>
      <c r="E81" s="363"/>
      <c r="F81" s="363"/>
      <c r="G81" s="363"/>
      <c r="H81" s="363"/>
      <c r="I81" s="363"/>
      <c r="J81" s="363"/>
      <c r="K81" s="363"/>
      <c r="L81" s="363"/>
      <c r="M81" s="363"/>
      <c r="N81" s="363"/>
      <c r="O81" s="363"/>
      <c r="P81" s="27"/>
      <c r="Q81" s="27"/>
      <c r="R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15" customHeight="1" x14ac:dyDescent="0.2">
      <c r="A82" s="875"/>
      <c r="B82" s="713"/>
      <c r="C82" s="363"/>
      <c r="D82" s="363"/>
      <c r="E82" s="363"/>
      <c r="F82" s="363"/>
      <c r="G82" s="363"/>
      <c r="H82" s="363"/>
      <c r="I82" s="363"/>
      <c r="J82" s="363"/>
      <c r="K82" s="363"/>
      <c r="L82" s="363"/>
      <c r="M82" s="363"/>
      <c r="N82" s="363"/>
      <c r="O82" s="363"/>
      <c r="P82" s="27"/>
      <c r="Q82" s="27"/>
      <c r="R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15" customHeight="1" x14ac:dyDescent="0.2">
      <c r="A83" s="875"/>
      <c r="B83" s="713"/>
      <c r="C83" s="363"/>
      <c r="D83" s="363"/>
      <c r="E83" s="363"/>
      <c r="F83" s="363"/>
      <c r="G83" s="363"/>
      <c r="H83" s="363"/>
      <c r="I83" s="363"/>
      <c r="J83" s="363"/>
      <c r="K83" s="363"/>
      <c r="L83" s="363"/>
      <c r="M83" s="363"/>
      <c r="N83" s="363"/>
      <c r="O83" s="363"/>
      <c r="P83" s="27"/>
      <c r="Q83" s="27"/>
      <c r="R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15" customHeight="1" x14ac:dyDescent="0.2">
      <c r="A84" s="875"/>
      <c r="B84" s="713"/>
      <c r="C84" s="363"/>
      <c r="D84" s="363"/>
      <c r="E84" s="363"/>
      <c r="F84" s="363"/>
      <c r="G84" s="363"/>
      <c r="H84" s="363"/>
      <c r="I84" s="363"/>
      <c r="J84" s="363"/>
      <c r="K84" s="363"/>
      <c r="L84" s="363"/>
      <c r="M84" s="363"/>
      <c r="N84" s="363"/>
      <c r="O84" s="363"/>
      <c r="P84" s="27"/>
      <c r="Q84" s="27"/>
      <c r="R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5" customHeight="1" x14ac:dyDescent="0.2">
      <c r="A85" s="875"/>
      <c r="B85" s="713"/>
      <c r="C85" s="363"/>
      <c r="D85" s="363"/>
      <c r="E85" s="363"/>
      <c r="F85" s="363"/>
      <c r="G85" s="363"/>
      <c r="H85" s="363"/>
      <c r="I85" s="363"/>
      <c r="J85" s="363"/>
      <c r="K85" s="363"/>
      <c r="L85" s="363"/>
      <c r="M85" s="363"/>
      <c r="N85" s="363"/>
      <c r="O85" s="363"/>
      <c r="P85" s="27"/>
      <c r="Q85" s="27"/>
      <c r="R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15" customHeight="1" x14ac:dyDescent="0.2">
      <c r="A86" s="875"/>
      <c r="B86" s="713"/>
      <c r="C86" s="363"/>
      <c r="D86" s="363"/>
      <c r="E86" s="363"/>
      <c r="F86" s="363"/>
      <c r="G86" s="363"/>
      <c r="H86" s="363"/>
      <c r="I86" s="363"/>
      <c r="J86" s="363"/>
      <c r="K86" s="363"/>
      <c r="L86" s="363"/>
      <c r="M86" s="363"/>
      <c r="N86" s="363"/>
      <c r="O86" s="363"/>
      <c r="P86" s="27"/>
      <c r="Q86" s="27"/>
      <c r="R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15" customHeight="1" x14ac:dyDescent="0.2">
      <c r="A87" s="875"/>
      <c r="B87" s="713"/>
      <c r="C87" s="363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27"/>
      <c r="Q87" s="27"/>
      <c r="R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5" customHeight="1" x14ac:dyDescent="0.2">
      <c r="A88" s="875" t="s">
        <v>293</v>
      </c>
      <c r="B88" s="715"/>
      <c r="C88" s="363"/>
      <c r="D88" s="363"/>
      <c r="E88" s="363"/>
      <c r="F88" s="363"/>
      <c r="G88" s="363"/>
      <c r="H88" s="363"/>
      <c r="I88" s="363"/>
      <c r="J88" s="363"/>
      <c r="K88" s="363"/>
      <c r="L88" s="363"/>
      <c r="M88" s="363"/>
      <c r="N88" s="363"/>
      <c r="O88" s="363"/>
      <c r="P88" s="27"/>
      <c r="Q88" s="27"/>
      <c r="R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15" customHeight="1" x14ac:dyDescent="0.2">
      <c r="A89" s="875"/>
      <c r="B89" s="715"/>
      <c r="C89" s="363"/>
      <c r="D89" s="363"/>
      <c r="E89" s="363"/>
      <c r="F89" s="363"/>
      <c r="G89" s="363"/>
      <c r="H89" s="363"/>
      <c r="I89" s="363"/>
      <c r="J89" s="363"/>
      <c r="K89" s="363"/>
      <c r="L89" s="363"/>
      <c r="M89" s="363"/>
      <c r="N89" s="363"/>
      <c r="O89" s="363"/>
      <c r="P89" s="27"/>
      <c r="Q89" s="27"/>
      <c r="R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15" customHeight="1" x14ac:dyDescent="0.2">
      <c r="A90" s="875"/>
      <c r="B90" s="715"/>
      <c r="C90" s="363"/>
      <c r="D90" s="363"/>
      <c r="E90" s="363"/>
      <c r="F90" s="363"/>
      <c r="G90" s="363"/>
      <c r="H90" s="363"/>
      <c r="I90" s="363"/>
      <c r="J90" s="363"/>
      <c r="K90" s="363"/>
      <c r="L90" s="363"/>
      <c r="M90" s="363"/>
      <c r="N90" s="363"/>
      <c r="O90" s="363"/>
      <c r="P90" s="27"/>
      <c r="Q90" s="27"/>
      <c r="R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15" customHeight="1" x14ac:dyDescent="0.2">
      <c r="A91" s="875"/>
      <c r="B91" s="715"/>
      <c r="C91" s="363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3"/>
      <c r="P91" s="27"/>
      <c r="Q91" s="27"/>
      <c r="R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" customHeight="1" x14ac:dyDescent="0.2">
      <c r="A92" s="875"/>
      <c r="B92" s="715"/>
      <c r="C92" s="363"/>
      <c r="D92" s="363"/>
      <c r="E92" s="363"/>
      <c r="F92" s="363"/>
      <c r="G92" s="363"/>
      <c r="H92" s="363"/>
      <c r="I92" s="363"/>
      <c r="J92" s="363"/>
      <c r="K92" s="363"/>
      <c r="L92" s="363"/>
      <c r="M92" s="363"/>
      <c r="N92" s="363"/>
      <c r="O92" s="363"/>
      <c r="P92" s="27"/>
      <c r="Q92" s="27"/>
      <c r="R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15" customHeight="1" x14ac:dyDescent="0.2">
      <c r="A93" s="875"/>
      <c r="B93" s="715"/>
      <c r="C93" s="363"/>
      <c r="D93" s="363"/>
      <c r="E93" s="363"/>
      <c r="F93" s="363"/>
      <c r="G93" s="363"/>
      <c r="H93" s="363"/>
      <c r="I93" s="363"/>
      <c r="J93" s="363"/>
      <c r="K93" s="363"/>
      <c r="L93" s="363"/>
      <c r="M93" s="363"/>
      <c r="N93" s="363"/>
      <c r="O93" s="363"/>
      <c r="P93" s="27"/>
      <c r="Q93" s="27"/>
      <c r="R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" customHeight="1" x14ac:dyDescent="0.2">
      <c r="A94" s="875"/>
      <c r="B94" s="715"/>
      <c r="C94" s="363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363"/>
      <c r="O94" s="363"/>
      <c r="P94" s="27"/>
      <c r="Q94" s="27"/>
      <c r="R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15" customHeight="1" x14ac:dyDescent="0.2">
      <c r="A95" s="875"/>
      <c r="B95" s="715"/>
      <c r="C95" s="363"/>
      <c r="D95" s="363"/>
      <c r="E95" s="363"/>
      <c r="F95" s="363"/>
      <c r="G95" s="363"/>
      <c r="H95" s="363"/>
      <c r="I95" s="363"/>
      <c r="J95" s="363"/>
      <c r="K95" s="363"/>
      <c r="L95" s="363"/>
      <c r="M95" s="363"/>
      <c r="N95" s="363"/>
      <c r="O95" s="363"/>
      <c r="P95" s="27"/>
      <c r="Q95" s="27"/>
      <c r="R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" customHeight="1" x14ac:dyDescent="0.2">
      <c r="A96" s="875"/>
      <c r="B96" s="715"/>
      <c r="C96" s="363"/>
      <c r="D96" s="363"/>
      <c r="E96" s="363"/>
      <c r="F96" s="363"/>
      <c r="G96" s="363"/>
      <c r="H96" s="363"/>
      <c r="I96" s="363"/>
      <c r="J96" s="363"/>
      <c r="K96" s="363"/>
      <c r="L96" s="363"/>
      <c r="M96" s="363"/>
      <c r="N96" s="363"/>
      <c r="O96" s="363"/>
      <c r="P96" s="27"/>
      <c r="Q96" s="27"/>
      <c r="R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x14ac:dyDescent="0.2">
      <c r="A97" s="875" t="s">
        <v>294</v>
      </c>
      <c r="B97" s="715"/>
      <c r="C97" s="691"/>
      <c r="D97" s="691"/>
      <c r="E97" s="691"/>
      <c r="F97" s="691"/>
      <c r="G97"/>
      <c r="H97"/>
      <c r="I97"/>
      <c r="J97" s="395"/>
      <c r="K97" s="395"/>
      <c r="L97" s="395"/>
      <c r="M97" s="17"/>
      <c r="N97" s="27"/>
      <c r="O97" s="27"/>
      <c r="P97" s="27"/>
      <c r="Q97" s="27"/>
      <c r="R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x14ac:dyDescent="0.2">
      <c r="A98" s="875"/>
      <c r="B98" s="715"/>
      <c r="C98" s="691"/>
      <c r="D98" s="691"/>
      <c r="E98" s="691"/>
      <c r="F98" s="691"/>
      <c r="G98"/>
      <c r="H98"/>
      <c r="I98"/>
      <c r="J98" s="395"/>
      <c r="K98" s="395"/>
      <c r="L98" s="395"/>
      <c r="M98" s="17"/>
      <c r="N98" s="27"/>
      <c r="O98" s="27"/>
      <c r="P98" s="27"/>
      <c r="Q98" s="27"/>
      <c r="R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x14ac:dyDescent="0.2">
      <c r="A99" s="875"/>
      <c r="B99" s="713"/>
      <c r="C99" s="691"/>
      <c r="D99" s="691"/>
      <c r="E99" s="691"/>
      <c r="F99" s="691"/>
      <c r="G99"/>
      <c r="H99"/>
      <c r="I99"/>
      <c r="J99" s="395"/>
      <c r="K99" s="395"/>
      <c r="L99" s="395"/>
      <c r="M99" s="17"/>
      <c r="N99" s="27"/>
      <c r="O99" s="27"/>
      <c r="P99" s="27"/>
      <c r="Q99" s="27"/>
      <c r="R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x14ac:dyDescent="0.2">
      <c r="A100" s="875"/>
      <c r="B100" s="713"/>
      <c r="C100" s="691"/>
      <c r="D100" s="691"/>
      <c r="E100" s="691"/>
      <c r="F100" s="691"/>
      <c r="G100"/>
      <c r="H100"/>
      <c r="I100"/>
      <c r="J100" s="395"/>
      <c r="K100" s="395"/>
      <c r="L100" s="395"/>
      <c r="M100" s="17"/>
      <c r="N100" s="27"/>
      <c r="O100" s="27"/>
      <c r="P100" s="27"/>
      <c r="Q100" s="27"/>
      <c r="R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x14ac:dyDescent="0.2">
      <c r="A101" s="875"/>
      <c r="B101" s="713"/>
      <c r="C101" s="691"/>
      <c r="D101" s="691"/>
      <c r="E101" s="691"/>
      <c r="F101" s="691"/>
      <c r="G101"/>
      <c r="H101"/>
      <c r="I101"/>
      <c r="J101" s="395"/>
      <c r="K101" s="395"/>
      <c r="L101" s="395"/>
      <c r="M101" s="17"/>
      <c r="N101" s="27"/>
      <c r="O101" s="27"/>
      <c r="P101" s="27"/>
      <c r="Q101" s="27"/>
      <c r="R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x14ac:dyDescent="0.2">
      <c r="A102" s="875"/>
      <c r="B102" s="713"/>
      <c r="C102" s="691"/>
      <c r="D102" s="691"/>
      <c r="E102" s="691"/>
      <c r="F102" s="691"/>
      <c r="G102"/>
      <c r="H102"/>
      <c r="I102"/>
      <c r="J102" s="395"/>
      <c r="K102" s="395"/>
      <c r="L102" s="395"/>
      <c r="M102" s="17"/>
      <c r="N102" s="27"/>
      <c r="O102" s="27"/>
      <c r="P102" s="27"/>
      <c r="Q102" s="27"/>
      <c r="R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x14ac:dyDescent="0.2">
      <c r="A103" s="875"/>
      <c r="B103" s="713"/>
      <c r="C103" s="691"/>
      <c r="D103" s="691"/>
      <c r="E103" s="691"/>
      <c r="F103" s="691"/>
      <c r="G103"/>
      <c r="H103"/>
      <c r="I103"/>
      <c r="J103" s="395"/>
      <c r="K103" s="395"/>
      <c r="L103" s="395"/>
      <c r="M103" s="17"/>
      <c r="N103" s="27"/>
      <c r="O103" s="27"/>
      <c r="P103" s="27"/>
      <c r="Q103" s="27"/>
      <c r="R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x14ac:dyDescent="0.2">
      <c r="A104" s="875"/>
      <c r="B104" s="713"/>
      <c r="C104" s="691"/>
      <c r="D104" s="691"/>
      <c r="E104" s="691"/>
      <c r="F104" s="691"/>
      <c r="G104"/>
      <c r="H104"/>
      <c r="I104"/>
      <c r="J104" s="395"/>
      <c r="K104" s="395"/>
      <c r="L104" s="395"/>
      <c r="M104" s="17"/>
      <c r="N104" s="27"/>
      <c r="O104" s="27"/>
      <c r="P104" s="27"/>
      <c r="Q104" s="27"/>
      <c r="R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x14ac:dyDescent="0.2">
      <c r="A105" s="875"/>
      <c r="B105" s="713"/>
      <c r="C105" s="691"/>
      <c r="D105" s="691"/>
      <c r="E105" s="691"/>
      <c r="F105" s="691"/>
      <c r="G105"/>
      <c r="H105"/>
      <c r="I105"/>
      <c r="J105" s="395"/>
      <c r="K105" s="395"/>
      <c r="L105" s="395"/>
      <c r="M105" s="17"/>
      <c r="N105" s="27"/>
      <c r="O105" s="27"/>
      <c r="P105" s="27"/>
      <c r="Q105" s="27"/>
      <c r="R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x14ac:dyDescent="0.2">
      <c r="A106" s="684" t="s">
        <v>296</v>
      </c>
      <c r="B106" s="713"/>
      <c r="C106" s="416"/>
      <c r="D106" s="416"/>
      <c r="E106" s="416"/>
      <c r="F106"/>
      <c r="G106"/>
      <c r="H106"/>
      <c r="I106"/>
      <c r="J106" s="395"/>
      <c r="K106" s="395"/>
      <c r="L106" s="395"/>
      <c r="M106" s="17"/>
      <c r="N106" s="27"/>
      <c r="O106" s="27"/>
      <c r="P106" s="27"/>
      <c r="Q106" s="27"/>
      <c r="R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x14ac:dyDescent="0.2">
      <c r="A107" s="680"/>
      <c r="B107" s="425"/>
      <c r="C107" s="416"/>
      <c r="D107" s="416"/>
      <c r="E107" s="416"/>
      <c r="F107"/>
      <c r="G107"/>
      <c r="H107"/>
      <c r="I107"/>
      <c r="J107" s="395"/>
      <c r="K107" s="395"/>
      <c r="L107" s="395"/>
      <c r="M107" s="17"/>
      <c r="N107" s="17"/>
      <c r="O107" s="17"/>
      <c r="P107" s="17"/>
      <c r="Q107" s="17"/>
      <c r="R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x14ac:dyDescent="0.2">
      <c r="A108" s="680"/>
      <c r="B108" s="425"/>
      <c r="C108" s="416"/>
      <c r="D108" s="416"/>
      <c r="E108" s="416"/>
      <c r="F108"/>
      <c r="G108"/>
      <c r="H108"/>
      <c r="I108"/>
      <c r="J108" s="395"/>
      <c r="K108" s="395"/>
      <c r="L108" s="395"/>
      <c r="M108" s="17"/>
      <c r="N108" s="17"/>
      <c r="O108" s="17"/>
      <c r="P108" s="17"/>
      <c r="Q108" s="17"/>
      <c r="R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x14ac:dyDescent="0.2">
      <c r="A109" s="680"/>
      <c r="B109" s="425"/>
      <c r="C109" s="27"/>
      <c r="D109" s="27"/>
      <c r="E109" s="27"/>
      <c r="F109"/>
      <c r="G109"/>
      <c r="H109"/>
      <c r="I109"/>
      <c r="J109" s="17"/>
      <c r="K109" s="17"/>
      <c r="L109" s="17"/>
      <c r="M109" s="17"/>
      <c r="N109" s="17"/>
      <c r="O109" s="17"/>
      <c r="P109" s="17"/>
      <c r="Q109" s="17"/>
      <c r="R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12.75" customHeight="1" x14ac:dyDescent="0.2">
      <c r="A110" s="680"/>
      <c r="B110" s="425"/>
      <c r="C110" s="27"/>
      <c r="D110" s="27"/>
      <c r="E110" s="27"/>
      <c r="F110"/>
      <c r="G110"/>
      <c r="H110"/>
      <c r="I110"/>
      <c r="J110" s="17"/>
      <c r="K110" s="17"/>
      <c r="L110" s="17"/>
      <c r="M110" s="17"/>
      <c r="N110" s="17"/>
      <c r="O110" s="17"/>
      <c r="P110" s="17"/>
      <c r="Q110" s="17"/>
      <c r="R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x14ac:dyDescent="0.2">
      <c r="A111" s="18"/>
      <c r="B111" s="17"/>
      <c r="C111" s="27"/>
      <c r="D111" s="27"/>
      <c r="E111" s="27"/>
      <c r="F111"/>
      <c r="G111"/>
      <c r="H111"/>
      <c r="I111"/>
      <c r="J111" s="17"/>
      <c r="K111" s="17"/>
      <c r="L111" s="17"/>
      <c r="M111" s="17"/>
      <c r="N111" s="17"/>
      <c r="O111" s="17"/>
      <c r="P111" s="17"/>
      <c r="Q111" s="17"/>
      <c r="R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x14ac:dyDescent="0.2">
      <c r="A112" s="18"/>
      <c r="B112" s="17"/>
      <c r="C112" s="27"/>
      <c r="D112" s="27"/>
      <c r="E112" s="27"/>
      <c r="F112"/>
      <c r="G112"/>
      <c r="H112"/>
      <c r="I112"/>
      <c r="J112" s="17"/>
      <c r="K112" s="17"/>
      <c r="L112" s="17"/>
      <c r="M112" s="17"/>
      <c r="N112" s="17"/>
      <c r="O112" s="17"/>
      <c r="P112" s="17"/>
      <c r="Q112" s="17"/>
      <c r="R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x14ac:dyDescent="0.2">
      <c r="A113" s="18"/>
      <c r="B113" s="17"/>
      <c r="C113" s="27"/>
      <c r="D113" s="27"/>
      <c r="E113" s="27"/>
      <c r="F113"/>
      <c r="G113"/>
      <c r="H113"/>
      <c r="I113"/>
      <c r="J113" s="17"/>
      <c r="K113" s="17"/>
      <c r="L113" s="17"/>
      <c r="M113" s="17"/>
      <c r="N113" s="17"/>
      <c r="O113" s="17"/>
      <c r="P113" s="17"/>
      <c r="Q113" s="17"/>
      <c r="R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x14ac:dyDescent="0.2">
      <c r="A114" s="18"/>
      <c r="B114" s="17"/>
      <c r="C114" s="27"/>
      <c r="D114" s="27"/>
      <c r="E114" s="27"/>
      <c r="F114"/>
      <c r="G114"/>
      <c r="H114"/>
      <c r="I114"/>
      <c r="J114" s="17"/>
      <c r="K114" s="17"/>
      <c r="L114" s="17"/>
      <c r="M114" s="17"/>
      <c r="N114" s="17"/>
      <c r="O114" s="17"/>
      <c r="P114" s="17"/>
      <c r="Q114" s="17"/>
      <c r="R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x14ac:dyDescent="0.2">
      <c r="A115" s="18"/>
      <c r="B115" s="17"/>
      <c r="C115" s="27"/>
      <c r="D115" s="27"/>
      <c r="E115" s="27"/>
      <c r="F115"/>
      <c r="G115"/>
      <c r="H115"/>
      <c r="I115"/>
      <c r="J115" s="17"/>
      <c r="K115" s="17"/>
      <c r="L115" s="17"/>
      <c r="M115" s="17"/>
      <c r="N115" s="17"/>
      <c r="O115" s="17"/>
      <c r="P115" s="17"/>
      <c r="Q115" s="17"/>
      <c r="R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x14ac:dyDescent="0.2">
      <c r="A116" s="18"/>
      <c r="B116" s="17"/>
      <c r="C116" s="27"/>
      <c r="D116" s="27"/>
      <c r="E116" s="27"/>
      <c r="F116"/>
      <c r="G116"/>
      <c r="H116"/>
      <c r="I116"/>
      <c r="J116" s="17"/>
      <c r="K116" s="17"/>
      <c r="L116" s="17"/>
      <c r="M116" s="17"/>
      <c r="N116" s="17"/>
      <c r="O116" s="17"/>
      <c r="P116" s="17"/>
      <c r="Q116" s="17"/>
      <c r="R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x14ac:dyDescent="0.2">
      <c r="A117" s="18"/>
      <c r="B117" s="17"/>
      <c r="C117" s="27"/>
      <c r="D117" s="27"/>
      <c r="E117" s="27"/>
      <c r="F117"/>
      <c r="G117"/>
      <c r="H117"/>
      <c r="I117"/>
      <c r="J117" s="17"/>
      <c r="K117" s="17"/>
      <c r="L117" s="17"/>
      <c r="M117" s="17"/>
      <c r="N117" s="17"/>
      <c r="O117" s="17"/>
      <c r="P117" s="17"/>
      <c r="Q117" s="17"/>
      <c r="R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x14ac:dyDescent="0.2">
      <c r="A118" s="18"/>
      <c r="B118" s="17"/>
      <c r="C118" s="27"/>
      <c r="D118" s="27"/>
      <c r="E118" s="27"/>
      <c r="F118"/>
      <c r="G118"/>
      <c r="H118"/>
      <c r="I118"/>
      <c r="J118" s="17"/>
      <c r="K118" s="17"/>
      <c r="L118" s="17"/>
      <c r="M118" s="17"/>
      <c r="N118" s="17"/>
      <c r="O118" s="17"/>
      <c r="P118" s="17"/>
      <c r="Q118" s="17"/>
      <c r="R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x14ac:dyDescent="0.2">
      <c r="A119" s="18"/>
      <c r="B119" s="17"/>
      <c r="C119" s="27"/>
      <c r="D119" s="27"/>
      <c r="E119" s="27"/>
      <c r="F119"/>
      <c r="G119"/>
      <c r="H119"/>
      <c r="I119"/>
      <c r="J119" s="17"/>
      <c r="K119" s="17"/>
      <c r="L119" s="17"/>
      <c r="M119" s="17"/>
      <c r="N119" s="17"/>
      <c r="O119" s="17"/>
      <c r="P119" s="17"/>
      <c r="Q119" s="17"/>
      <c r="R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x14ac:dyDescent="0.2">
      <c r="A120" s="18"/>
      <c r="B120" s="17"/>
      <c r="C120" s="27"/>
      <c r="D120" s="27"/>
      <c r="E120" s="27"/>
      <c r="F120" s="544"/>
      <c r="G120" s="544"/>
      <c r="H120" s="545"/>
      <c r="I120" s="545"/>
      <c r="J120" s="17"/>
      <c r="K120" s="17"/>
      <c r="L120" s="17"/>
      <c r="M120" s="17"/>
      <c r="N120" s="17"/>
      <c r="O120" s="17"/>
      <c r="P120" s="17"/>
      <c r="Q120" s="17"/>
      <c r="R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x14ac:dyDescent="0.2">
      <c r="A121" s="18"/>
      <c r="B121" s="17"/>
      <c r="C121" s="27"/>
      <c r="D121" s="27"/>
      <c r="E121" s="27"/>
      <c r="F121" s="544"/>
      <c r="G121" s="544"/>
      <c r="H121" s="545"/>
      <c r="I121" s="545"/>
      <c r="J121" s="17"/>
      <c r="K121" s="17"/>
      <c r="L121" s="17"/>
      <c r="M121" s="17"/>
      <c r="N121" s="17"/>
      <c r="O121" s="17"/>
      <c r="P121" s="17"/>
      <c r="Q121" s="17"/>
      <c r="R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x14ac:dyDescent="0.2">
      <c r="A122" s="18"/>
      <c r="B122" s="17"/>
      <c r="C122" s="27"/>
      <c r="D122" s="27"/>
      <c r="E122" s="27"/>
      <c r="F122" s="544"/>
      <c r="G122" s="544"/>
      <c r="H122" s="545"/>
      <c r="I122" s="545"/>
      <c r="J122" s="17"/>
      <c r="K122" s="17"/>
      <c r="L122" s="17"/>
      <c r="M122" s="17"/>
      <c r="N122" s="17"/>
      <c r="O122" s="17"/>
      <c r="P122" s="17"/>
      <c r="Q122" s="17"/>
      <c r="R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x14ac:dyDescent="0.2">
      <c r="A123" s="18"/>
      <c r="B123" s="17"/>
      <c r="C123" s="27"/>
      <c r="D123" s="27"/>
      <c r="E123" s="27"/>
      <c r="F123" s="544"/>
      <c r="G123" s="544"/>
      <c r="H123" s="545"/>
      <c r="I123" s="545"/>
      <c r="J123" s="17"/>
      <c r="K123" s="17"/>
      <c r="L123" s="17"/>
      <c r="M123" s="17"/>
      <c r="N123" s="17"/>
      <c r="O123" s="17"/>
      <c r="P123" s="17"/>
      <c r="Q123" s="17"/>
      <c r="R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x14ac:dyDescent="0.2">
      <c r="A124" s="18"/>
      <c r="B124" s="17"/>
      <c r="C124" s="27"/>
      <c r="D124" s="27"/>
      <c r="E124" s="27"/>
      <c r="F124" s="544"/>
      <c r="G124" s="544"/>
      <c r="H124" s="545"/>
      <c r="I124" s="545"/>
      <c r="J124" s="17"/>
      <c r="K124" s="17"/>
      <c r="L124" s="17"/>
      <c r="M124" s="17"/>
      <c r="N124" s="17"/>
      <c r="O124" s="17"/>
      <c r="P124" s="17"/>
      <c r="Q124" s="17"/>
      <c r="R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x14ac:dyDescent="0.2">
      <c r="A125" s="18"/>
      <c r="B125" s="17"/>
      <c r="C125" s="27"/>
      <c r="D125" s="27"/>
      <c r="E125" s="27"/>
      <c r="F125" s="544"/>
      <c r="G125" s="544"/>
      <c r="H125" s="545"/>
      <c r="I125" s="545"/>
      <c r="J125" s="17"/>
      <c r="K125" s="17"/>
      <c r="L125" s="17"/>
      <c r="M125" s="17"/>
      <c r="N125" s="17"/>
      <c r="O125" s="17"/>
      <c r="P125" s="17"/>
      <c r="Q125" s="17"/>
      <c r="R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x14ac:dyDescent="0.2">
      <c r="A126" s="18"/>
      <c r="B126" s="17"/>
      <c r="C126" s="27"/>
      <c r="D126" s="27"/>
      <c r="E126" s="27"/>
      <c r="F126" s="544"/>
      <c r="G126" s="544"/>
      <c r="H126" s="545"/>
      <c r="I126" s="545"/>
      <c r="J126" s="17"/>
      <c r="K126" s="17"/>
      <c r="L126" s="17"/>
      <c r="M126" s="17"/>
      <c r="N126" s="17"/>
      <c r="O126" s="17"/>
      <c r="P126" s="17"/>
      <c r="Q126" s="17"/>
      <c r="R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x14ac:dyDescent="0.2">
      <c r="A127" s="18"/>
      <c r="B127" s="17"/>
      <c r="C127" s="27"/>
      <c r="D127" s="27"/>
      <c r="E127" s="27"/>
      <c r="F127" s="544"/>
      <c r="G127" s="544"/>
      <c r="H127" s="545"/>
      <c r="I127" s="545"/>
      <c r="J127" s="17"/>
      <c r="K127" s="17"/>
      <c r="L127" s="17"/>
      <c r="M127" s="17"/>
      <c r="N127" s="17"/>
      <c r="O127" s="17"/>
      <c r="P127" s="17"/>
      <c r="Q127" s="17"/>
      <c r="R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x14ac:dyDescent="0.2">
      <c r="A128" s="18"/>
      <c r="B128" s="17"/>
      <c r="C128" s="27"/>
      <c r="D128" s="27"/>
      <c r="E128" s="27"/>
      <c r="F128" s="544"/>
      <c r="G128" s="544"/>
      <c r="H128" s="545"/>
      <c r="I128" s="545"/>
      <c r="J128" s="17"/>
      <c r="K128" s="17"/>
      <c r="L128" s="17"/>
      <c r="M128" s="17"/>
      <c r="N128" s="17"/>
      <c r="O128" s="17"/>
      <c r="P128" s="17"/>
      <c r="Q128" s="17"/>
      <c r="R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x14ac:dyDescent="0.2">
      <c r="A129" s="18"/>
      <c r="B129" s="17"/>
      <c r="C129" s="27"/>
      <c r="D129" s="27"/>
      <c r="E129" s="27"/>
      <c r="F129" s="544"/>
      <c r="G129" s="544"/>
      <c r="H129" s="545"/>
      <c r="I129" s="545"/>
      <c r="J129" s="17"/>
      <c r="K129" s="17"/>
      <c r="L129" s="17"/>
      <c r="M129" s="17"/>
      <c r="N129" s="17"/>
      <c r="O129" s="17"/>
      <c r="P129" s="17"/>
      <c r="Q129" s="17"/>
      <c r="R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x14ac:dyDescent="0.2">
      <c r="A130" s="18"/>
      <c r="B130" s="17"/>
      <c r="C130" s="27"/>
      <c r="D130" s="27"/>
      <c r="E130" s="27"/>
      <c r="F130" s="544"/>
      <c r="G130" s="544"/>
      <c r="H130" s="545"/>
      <c r="I130" s="545"/>
      <c r="J130" s="17"/>
      <c r="K130" s="17"/>
      <c r="L130" s="17"/>
      <c r="M130" s="17"/>
      <c r="N130" s="17"/>
      <c r="O130" s="17"/>
      <c r="P130" s="17"/>
      <c r="Q130" s="17"/>
      <c r="R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x14ac:dyDescent="0.2">
      <c r="A131" s="18"/>
      <c r="B131" s="17"/>
      <c r="C131" s="27"/>
      <c r="D131" s="27"/>
      <c r="E131" s="27"/>
      <c r="F131" s="544"/>
      <c r="G131" s="544"/>
      <c r="H131" s="545"/>
      <c r="I131" s="545"/>
      <c r="J131" s="17"/>
      <c r="K131" s="17"/>
      <c r="L131" s="17"/>
      <c r="M131" s="17"/>
      <c r="N131" s="17"/>
      <c r="O131" s="17"/>
      <c r="P131" s="17"/>
      <c r="Q131" s="17"/>
      <c r="R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x14ac:dyDescent="0.2">
      <c r="A132" s="18"/>
      <c r="B132" s="17"/>
      <c r="C132" s="27"/>
      <c r="D132" s="27"/>
      <c r="E132" s="27"/>
      <c r="F132" s="544"/>
      <c r="G132" s="544"/>
      <c r="H132" s="545"/>
      <c r="I132" s="545"/>
      <c r="J132" s="17"/>
      <c r="K132" s="17"/>
      <c r="L132" s="17"/>
      <c r="M132" s="17"/>
      <c r="N132" s="17"/>
      <c r="O132" s="17"/>
      <c r="P132" s="17"/>
      <c r="Q132" s="17"/>
      <c r="R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x14ac:dyDescent="0.2">
      <c r="A133" s="18"/>
      <c r="B133" s="17"/>
      <c r="C133" s="27"/>
      <c r="D133" s="27"/>
      <c r="E133" s="27"/>
      <c r="F133" s="544"/>
      <c r="G133" s="544"/>
      <c r="H133" s="545"/>
      <c r="I133" s="545"/>
      <c r="J133" s="17"/>
      <c r="K133" s="17"/>
      <c r="L133" s="17"/>
      <c r="M133" s="17"/>
      <c r="N133" s="17"/>
      <c r="O133" s="17"/>
      <c r="P133" s="17"/>
      <c r="Q133" s="17"/>
      <c r="R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x14ac:dyDescent="0.2">
      <c r="A134" s="18"/>
      <c r="B134" s="17"/>
      <c r="C134" s="27"/>
      <c r="D134" s="27"/>
      <c r="E134" s="27"/>
      <c r="F134" s="544"/>
      <c r="G134" s="544"/>
      <c r="H134" s="545"/>
      <c r="I134" s="545"/>
      <c r="J134" s="17"/>
      <c r="K134" s="17"/>
      <c r="L134" s="17"/>
      <c r="M134" s="17"/>
      <c r="N134" s="17"/>
      <c r="O134" s="17"/>
      <c r="P134" s="17"/>
      <c r="Q134" s="17"/>
      <c r="R134" s="17"/>
      <c r="U134" s="17"/>
      <c r="V134" s="17"/>
      <c r="W134" s="17"/>
      <c r="X134" s="17"/>
      <c r="Y134" s="17"/>
      <c r="Z134" s="17"/>
      <c r="AA134" s="17"/>
      <c r="AB134" s="17"/>
      <c r="AC134" s="17"/>
    </row>
  </sheetData>
  <mergeCells count="9">
    <mergeCell ref="A97:A105"/>
    <mergeCell ref="A79:A87"/>
    <mergeCell ref="A88:A96"/>
    <mergeCell ref="A2:P2"/>
    <mergeCell ref="A69:B69"/>
    <mergeCell ref="A66:B66"/>
    <mergeCell ref="A3:B3"/>
    <mergeCell ref="A72:A77"/>
    <mergeCell ref="B71:G71"/>
  </mergeCells>
  <phoneticPr fontId="0" type="noConversion"/>
  <conditionalFormatting sqref="P56:P58">
    <cfRule type="cellIs" dxfId="9" priority="1" stopIfTrue="1" operator="greaterThan">
      <formula>100</formula>
    </cfRule>
  </conditionalFormatting>
  <printOptions horizontalCentered="1"/>
  <pageMargins left="0.19685039370078741" right="0.19685039370078741" top="0.6692913385826772" bottom="0.39370078740157483" header="0.35433070866141736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99"/>
  <sheetViews>
    <sheetView topLeftCell="A36" zoomScaleNormal="100" workbookViewId="0">
      <pane xSplit="2" topLeftCell="L1" activePane="topRight" state="frozen"/>
      <selection activeCell="B49" sqref="B49"/>
      <selection pane="topRight" activeCell="E44" sqref="E44"/>
    </sheetView>
  </sheetViews>
  <sheetFormatPr defaultColWidth="9.28515625" defaultRowHeight="11.25" x14ac:dyDescent="0.2"/>
  <cols>
    <col min="1" max="1" width="5.42578125" style="14" customWidth="1"/>
    <col min="2" max="2" width="25.5703125" style="1" customWidth="1"/>
    <col min="3" max="3" width="11" style="3" customWidth="1"/>
    <col min="4" max="4" width="10.28515625" style="3" customWidth="1"/>
    <col min="5" max="5" width="10" style="3" customWidth="1"/>
    <col min="6" max="6" width="9.7109375" style="3" customWidth="1"/>
    <col min="7" max="7" width="10" style="3" customWidth="1"/>
    <col min="8" max="8" width="10.42578125" style="1" customWidth="1"/>
    <col min="9" max="9" width="10.28515625" style="1" customWidth="1"/>
    <col min="10" max="13" width="10.7109375" style="1" customWidth="1"/>
    <col min="14" max="14" width="10.42578125" style="1" customWidth="1"/>
    <col min="15" max="15" width="12.7109375" style="1" customWidth="1"/>
    <col min="16" max="16" width="12.28515625" style="1" customWidth="1"/>
    <col min="17" max="17" width="7.42578125" style="1" customWidth="1"/>
    <col min="18" max="18" width="9.42578125" style="1" bestFit="1" customWidth="1"/>
    <col min="19" max="19" width="9.28515625" style="1"/>
    <col min="20" max="20" width="11.28515625" style="1" bestFit="1" customWidth="1"/>
    <col min="21" max="16384" width="9.28515625" style="1"/>
  </cols>
  <sheetData>
    <row r="1" spans="1:19" ht="15" x14ac:dyDescent="0.25">
      <c r="A1" s="61" t="s">
        <v>418</v>
      </c>
      <c r="J1" s="13"/>
      <c r="K1" s="13"/>
      <c r="O1" s="13"/>
    </row>
    <row r="2" spans="1:19" ht="18" x14ac:dyDescent="0.25">
      <c r="A2" s="876" t="s">
        <v>85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203"/>
    </row>
    <row r="3" spans="1:19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117" t="s">
        <v>16</v>
      </c>
      <c r="G3" s="117" t="s">
        <v>17</v>
      </c>
      <c r="H3" s="168" t="s">
        <v>3</v>
      </c>
      <c r="I3" s="83" t="s">
        <v>4</v>
      </c>
      <c r="J3" s="116" t="s">
        <v>5</v>
      </c>
      <c r="K3" s="116" t="s">
        <v>6</v>
      </c>
      <c r="L3" s="116" t="s">
        <v>7</v>
      </c>
      <c r="M3" s="116" t="s">
        <v>8</v>
      </c>
      <c r="N3" s="118" t="s">
        <v>9</v>
      </c>
      <c r="O3" s="119" t="s">
        <v>28</v>
      </c>
      <c r="P3" s="57" t="s">
        <v>157</v>
      </c>
      <c r="Q3" s="122" t="s">
        <v>76</v>
      </c>
    </row>
    <row r="4" spans="1:19" ht="14.25" customHeight="1" x14ac:dyDescent="0.2">
      <c r="A4" s="127">
        <v>14</v>
      </c>
      <c r="B4" s="128" t="s">
        <v>10</v>
      </c>
      <c r="C4" s="370"/>
      <c r="D4" s="370"/>
      <c r="E4" s="371"/>
      <c r="F4" s="371"/>
      <c r="G4" s="375"/>
      <c r="H4" s="374"/>
      <c r="I4" s="374"/>
      <c r="J4" s="374"/>
      <c r="K4" s="374"/>
      <c r="L4" s="371"/>
      <c r="M4" s="371"/>
      <c r="N4" s="375"/>
      <c r="O4" s="30">
        <f t="shared" ref="O4:O10" si="0">SUM(C4:N4)</f>
        <v>0</v>
      </c>
      <c r="P4" s="8"/>
      <c r="Q4" s="31" t="e">
        <f>O4/P4*100</f>
        <v>#DIV/0!</v>
      </c>
    </row>
    <row r="5" spans="1:19" ht="14.25" customHeight="1" x14ac:dyDescent="0.2">
      <c r="A5" s="468">
        <v>18</v>
      </c>
      <c r="B5" s="128" t="s">
        <v>153</v>
      </c>
      <c r="C5" s="375">
        <v>12000</v>
      </c>
      <c r="D5" s="375">
        <v>11600</v>
      </c>
      <c r="E5" s="375"/>
      <c r="F5" s="371"/>
      <c r="G5" s="375"/>
      <c r="H5" s="567"/>
      <c r="I5" s="374"/>
      <c r="J5" s="374"/>
      <c r="K5" s="374"/>
      <c r="L5" s="376"/>
      <c r="M5" s="376"/>
      <c r="N5" s="376"/>
      <c r="O5" s="8">
        <f>SUM(C5:N5)</f>
        <v>23600</v>
      </c>
      <c r="P5" s="8"/>
      <c r="Q5" s="31" t="e">
        <f>O5/P5*100</f>
        <v>#DIV/0!</v>
      </c>
      <c r="R5" s="13"/>
    </row>
    <row r="6" spans="1:19" ht="14.25" customHeight="1" x14ac:dyDescent="0.2">
      <c r="A6" s="127">
        <v>30</v>
      </c>
      <c r="B6" s="128" t="s">
        <v>23</v>
      </c>
      <c r="C6" s="114">
        <f>SUM(C7:C10)</f>
        <v>0</v>
      </c>
      <c r="D6" s="114">
        <f t="shared" ref="D6:M6" si="1">SUM(D7:D10)</f>
        <v>0</v>
      </c>
      <c r="E6" s="8">
        <f t="shared" si="1"/>
        <v>0</v>
      </c>
      <c r="F6" s="8">
        <f t="shared" si="1"/>
        <v>0</v>
      </c>
      <c r="G6" s="8">
        <f t="shared" si="1"/>
        <v>0</v>
      </c>
      <c r="H6" s="114">
        <f>SUM(H7:H10)</f>
        <v>0</v>
      </c>
      <c r="I6" s="114">
        <f t="shared" si="1"/>
        <v>0</v>
      </c>
      <c r="J6" s="114">
        <f t="shared" si="1"/>
        <v>0</v>
      </c>
      <c r="K6" s="114">
        <f t="shared" si="1"/>
        <v>0</v>
      </c>
      <c r="L6" s="114">
        <f t="shared" si="1"/>
        <v>0</v>
      </c>
      <c r="M6" s="114">
        <f t="shared" si="1"/>
        <v>0</v>
      </c>
      <c r="N6" s="114"/>
      <c r="O6" s="30">
        <f>SUM(O7:O10)</f>
        <v>0</v>
      </c>
      <c r="P6" s="8">
        <f>SUM(P7:P10)</f>
        <v>0</v>
      </c>
      <c r="Q6" s="31"/>
    </row>
    <row r="7" spans="1:19" ht="12.4" customHeight="1" x14ac:dyDescent="0.2">
      <c r="A7" s="129"/>
      <c r="B7" s="115" t="s">
        <v>24</v>
      </c>
      <c r="C7" s="372"/>
      <c r="D7" s="372"/>
      <c r="E7" s="372"/>
      <c r="F7" s="372"/>
      <c r="G7" s="372"/>
      <c r="H7" s="372"/>
      <c r="I7" s="372"/>
      <c r="J7" s="372"/>
      <c r="K7" s="372"/>
      <c r="L7" s="372"/>
      <c r="M7" s="372"/>
      <c r="N7" s="372"/>
      <c r="O7" s="9"/>
      <c r="P7" s="10"/>
      <c r="Q7" s="38"/>
    </row>
    <row r="8" spans="1:19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 t="shared" si="0"/>
        <v>0</v>
      </c>
      <c r="P8" s="10"/>
      <c r="Q8" s="38"/>
    </row>
    <row r="9" spans="1:19" ht="12.4" customHeight="1" x14ac:dyDescent="0.2">
      <c r="A9" s="130"/>
      <c r="B9" s="6" t="s">
        <v>140</v>
      </c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10">
        <f t="shared" si="0"/>
        <v>0</v>
      </c>
      <c r="P9" s="10"/>
      <c r="Q9" s="38"/>
    </row>
    <row r="10" spans="1:19" ht="12.4" customHeight="1" x14ac:dyDescent="0.2">
      <c r="A10" s="131"/>
      <c r="B10" s="5" t="s">
        <v>305</v>
      </c>
      <c r="C10" s="378"/>
      <c r="D10" s="378"/>
      <c r="E10" s="378"/>
      <c r="F10" s="378"/>
      <c r="G10" s="378"/>
      <c r="H10" s="378"/>
      <c r="I10" s="378"/>
      <c r="J10" s="378"/>
      <c r="K10" s="378"/>
      <c r="L10" s="761"/>
      <c r="M10" s="422"/>
      <c r="N10" s="376"/>
      <c r="O10" s="706">
        <f t="shared" si="0"/>
        <v>0</v>
      </c>
      <c r="P10" s="10"/>
      <c r="Q10" s="38"/>
    </row>
    <row r="11" spans="1:19" ht="14.25" customHeight="1" x14ac:dyDescent="0.2">
      <c r="A11" s="127">
        <v>33</v>
      </c>
      <c r="B11" s="128" t="s">
        <v>18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114">
        <f t="shared" si="2"/>
        <v>0</v>
      </c>
      <c r="N11" s="114">
        <f t="shared" si="2"/>
        <v>0</v>
      </c>
      <c r="O11" s="7">
        <f t="shared" si="2"/>
        <v>0</v>
      </c>
      <c r="P11" s="7">
        <f>SUM(P12:P15)</f>
        <v>0</v>
      </c>
      <c r="Q11" s="31" t="e">
        <f>O11/P11*100</f>
        <v>#DIV/0!</v>
      </c>
    </row>
    <row r="12" spans="1:19" ht="14.25" customHeight="1" x14ac:dyDescent="0.2">
      <c r="A12" s="132"/>
      <c r="B12" s="115" t="s">
        <v>112</v>
      </c>
      <c r="C12" s="370"/>
      <c r="D12" s="370"/>
      <c r="E12" s="370"/>
      <c r="F12" s="370"/>
      <c r="G12" s="379"/>
      <c r="H12" s="370"/>
      <c r="I12" s="370"/>
      <c r="J12" s="380"/>
      <c r="K12" s="382"/>
      <c r="L12" s="381"/>
      <c r="M12" s="370"/>
      <c r="N12" s="370"/>
      <c r="O12" s="9">
        <f t="shared" ref="O12:O68" si="3">SUM(C12:N12)</f>
        <v>0</v>
      </c>
      <c r="P12" s="9"/>
      <c r="Q12" s="33"/>
    </row>
    <row r="13" spans="1:19" ht="14.25" customHeight="1" x14ac:dyDescent="0.2">
      <c r="A13" s="134"/>
      <c r="B13" s="6" t="s">
        <v>288</v>
      </c>
      <c r="C13" s="379"/>
      <c r="D13" s="379"/>
      <c r="E13" s="379"/>
      <c r="F13" s="379"/>
      <c r="G13" s="379"/>
      <c r="H13" s="379"/>
      <c r="I13" s="379"/>
      <c r="J13" s="382"/>
      <c r="K13" s="379"/>
      <c r="L13" s="382"/>
      <c r="M13" s="379"/>
      <c r="N13" s="379"/>
      <c r="O13" s="10">
        <f t="shared" si="3"/>
        <v>0</v>
      </c>
      <c r="P13" s="10"/>
      <c r="Q13" s="38"/>
      <c r="S13" s="13"/>
    </row>
    <row r="14" spans="1:19" ht="14.25" customHeight="1" x14ac:dyDescent="0.2">
      <c r="A14" s="134"/>
      <c r="B14" s="6" t="s">
        <v>270</v>
      </c>
      <c r="C14" s="379"/>
      <c r="D14" s="379"/>
      <c r="E14" s="379"/>
      <c r="F14" s="379"/>
      <c r="G14" s="379"/>
      <c r="H14" s="379"/>
      <c r="I14" s="379"/>
      <c r="J14" s="382"/>
      <c r="K14" s="379"/>
      <c r="L14" s="382"/>
      <c r="M14" s="379"/>
      <c r="N14" s="379"/>
      <c r="O14" s="10">
        <f t="shared" si="3"/>
        <v>0</v>
      </c>
      <c r="P14" s="10"/>
      <c r="Q14" s="38"/>
      <c r="S14" s="13"/>
    </row>
    <row r="15" spans="1:19" ht="14.25" customHeight="1" x14ac:dyDescent="0.2">
      <c r="A15" s="206"/>
      <c r="B15" s="5" t="s">
        <v>155</v>
      </c>
      <c r="C15" s="383"/>
      <c r="D15" s="383"/>
      <c r="E15" s="383"/>
      <c r="F15" s="383"/>
      <c r="G15" s="383"/>
      <c r="H15" s="383"/>
      <c r="I15" s="383"/>
      <c r="J15" s="384"/>
      <c r="K15" s="383"/>
      <c r="L15" s="376"/>
      <c r="M15" s="383"/>
      <c r="N15" s="383"/>
      <c r="O15" s="40">
        <f t="shared" si="3"/>
        <v>0</v>
      </c>
      <c r="P15" s="40"/>
      <c r="Q15" s="49"/>
    </row>
    <row r="16" spans="1:19" ht="14.25" customHeight="1" x14ac:dyDescent="0.2">
      <c r="A16" s="136">
        <v>34</v>
      </c>
      <c r="B16" s="128" t="s">
        <v>211</v>
      </c>
      <c r="C16" s="378">
        <f>C17+C18</f>
        <v>8779.7999999999993</v>
      </c>
      <c r="D16" s="378">
        <f t="shared" ref="D16:N16" si="4">D17+D18</f>
        <v>9339.08</v>
      </c>
      <c r="E16" s="378">
        <f t="shared" si="4"/>
        <v>0</v>
      </c>
      <c r="F16" s="378">
        <f t="shared" si="4"/>
        <v>0</v>
      </c>
      <c r="G16" s="378">
        <f t="shared" si="4"/>
        <v>0</v>
      </c>
      <c r="H16" s="378">
        <f t="shared" si="4"/>
        <v>0</v>
      </c>
      <c r="I16" s="378">
        <f t="shared" si="4"/>
        <v>0</v>
      </c>
      <c r="J16" s="378">
        <f t="shared" si="4"/>
        <v>0</v>
      </c>
      <c r="K16" s="378">
        <f t="shared" si="4"/>
        <v>0</v>
      </c>
      <c r="L16" s="378">
        <f t="shared" si="4"/>
        <v>0</v>
      </c>
      <c r="M16" s="378">
        <f t="shared" si="4"/>
        <v>0</v>
      </c>
      <c r="N16" s="378">
        <f t="shared" si="4"/>
        <v>0</v>
      </c>
      <c r="O16" s="371">
        <f>O17+O18</f>
        <v>18118.879999999997</v>
      </c>
      <c r="P16" s="371">
        <f>P17+P18</f>
        <v>0</v>
      </c>
      <c r="Q16" s="49" t="e">
        <f>O16/P16*100</f>
        <v>#DIV/0!</v>
      </c>
    </row>
    <row r="17" spans="1:18" ht="12.75" customHeight="1" x14ac:dyDescent="0.2">
      <c r="A17" s="711"/>
      <c r="B17" s="710" t="s">
        <v>289</v>
      </c>
      <c r="C17" s="379"/>
      <c r="D17" s="379"/>
      <c r="E17" s="379"/>
      <c r="F17" s="382"/>
      <c r="G17" s="379"/>
      <c r="H17" s="379"/>
      <c r="I17" s="379"/>
      <c r="J17" s="379"/>
      <c r="K17" s="379"/>
      <c r="L17" s="379"/>
      <c r="M17" s="382"/>
      <c r="N17" s="379"/>
      <c r="O17" s="37">
        <f>SUM(C17:N17)</f>
        <v>0</v>
      </c>
      <c r="P17" s="37"/>
      <c r="Q17" s="26"/>
    </row>
    <row r="18" spans="1:18" ht="12.75" customHeight="1" x14ac:dyDescent="0.2">
      <c r="A18" s="711"/>
      <c r="B18" s="710" t="s">
        <v>297</v>
      </c>
      <c r="C18" s="382">
        <v>8779.7999999999993</v>
      </c>
      <c r="D18" s="382">
        <v>9339.08</v>
      </c>
      <c r="E18" s="382"/>
      <c r="F18" s="382"/>
      <c r="G18" s="382"/>
      <c r="H18" s="379"/>
      <c r="I18" s="379"/>
      <c r="J18" s="382"/>
      <c r="K18" s="382"/>
      <c r="L18" s="382"/>
      <c r="M18" s="382"/>
      <c r="N18" s="382"/>
      <c r="O18" s="37">
        <f>SUM(C18:N18)</f>
        <v>18118.879999999997</v>
      </c>
      <c r="P18" s="37"/>
      <c r="Q18" s="26"/>
    </row>
    <row r="19" spans="1:18" ht="14.25" customHeight="1" x14ac:dyDescent="0.2">
      <c r="A19" s="127">
        <v>36</v>
      </c>
      <c r="B19" s="128" t="s">
        <v>21</v>
      </c>
      <c r="C19" s="8">
        <f t="shared" ref="C19:O19" si="5">SUM(C20:C24)</f>
        <v>787.98</v>
      </c>
      <c r="D19" s="8">
        <f t="shared" si="5"/>
        <v>787.98</v>
      </c>
      <c r="E19" s="8">
        <f t="shared" si="5"/>
        <v>0</v>
      </c>
      <c r="F19" s="8">
        <f t="shared" si="5"/>
        <v>0</v>
      </c>
      <c r="G19" s="8">
        <f t="shared" si="5"/>
        <v>0</v>
      </c>
      <c r="H19" s="8">
        <f t="shared" si="5"/>
        <v>0</v>
      </c>
      <c r="I19" s="371">
        <f t="shared" si="5"/>
        <v>0</v>
      </c>
      <c r="J19" s="8">
        <f t="shared" si="5"/>
        <v>0</v>
      </c>
      <c r="K19" s="8">
        <f t="shared" si="5"/>
        <v>0</v>
      </c>
      <c r="L19" s="8">
        <f t="shared" si="5"/>
        <v>0</v>
      </c>
      <c r="M19" s="8">
        <f>SUM(M20:M24)</f>
        <v>0</v>
      </c>
      <c r="N19" s="8">
        <f t="shared" si="5"/>
        <v>0</v>
      </c>
      <c r="O19" s="30">
        <f t="shared" si="5"/>
        <v>1575.96</v>
      </c>
      <c r="P19" s="8">
        <f>P20+P21+P22+P23+P24</f>
        <v>0</v>
      </c>
      <c r="Q19" s="31" t="e">
        <f>O19/P19*100</f>
        <v>#DIV/0!</v>
      </c>
    </row>
    <row r="20" spans="1:18" ht="12.75" customHeight="1" x14ac:dyDescent="0.2">
      <c r="A20" s="134"/>
      <c r="B20" s="216" t="s">
        <v>151</v>
      </c>
      <c r="C20" s="379">
        <v>787.98</v>
      </c>
      <c r="D20" s="379">
        <v>787.98</v>
      </c>
      <c r="E20" s="382"/>
      <c r="F20" s="379"/>
      <c r="G20" s="379"/>
      <c r="H20" s="379"/>
      <c r="I20" s="379"/>
      <c r="J20" s="379"/>
      <c r="K20" s="379"/>
      <c r="L20" s="379"/>
      <c r="M20" s="379"/>
      <c r="N20" s="530"/>
      <c r="O20" s="32">
        <f t="shared" si="3"/>
        <v>1575.96</v>
      </c>
      <c r="P20" s="10"/>
      <c r="Q20" s="38"/>
    </row>
    <row r="21" spans="1:18" ht="12.4" customHeight="1" x14ac:dyDescent="0.2">
      <c r="A21" s="134"/>
      <c r="B21" s="6" t="s">
        <v>34</v>
      </c>
      <c r="C21" s="377"/>
      <c r="D21" s="377"/>
      <c r="E21" s="377"/>
      <c r="F21" s="377"/>
      <c r="G21" s="386"/>
      <c r="H21" s="377"/>
      <c r="I21" s="377"/>
      <c r="J21" s="377"/>
      <c r="K21" s="377"/>
      <c r="L21" s="377"/>
      <c r="M21" s="377"/>
      <c r="N21" s="377"/>
      <c r="O21" s="37">
        <f t="shared" si="3"/>
        <v>0</v>
      </c>
      <c r="P21" s="10"/>
      <c r="Q21" s="38"/>
    </row>
    <row r="22" spans="1:18" ht="12.4" customHeight="1" x14ac:dyDescent="0.2">
      <c r="A22" s="134"/>
      <c r="B22" s="6" t="s">
        <v>26</v>
      </c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">
        <f>SUM(C22:N22)</f>
        <v>0</v>
      </c>
      <c r="P22" s="10"/>
      <c r="Q22" s="38"/>
    </row>
    <row r="23" spans="1:18" ht="12.4" customHeight="1" x14ac:dyDescent="0.2">
      <c r="A23" s="134"/>
      <c r="B23" s="6" t="s">
        <v>123</v>
      </c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">
        <f t="shared" si="3"/>
        <v>0</v>
      </c>
      <c r="P23" s="10"/>
      <c r="Q23" s="38"/>
    </row>
    <row r="24" spans="1:18" ht="12.4" customHeight="1" x14ac:dyDescent="0.2">
      <c r="A24" s="134"/>
      <c r="B24" s="6" t="s">
        <v>19</v>
      </c>
      <c r="C24" s="379"/>
      <c r="D24" s="379"/>
      <c r="E24" s="379"/>
      <c r="F24" s="379"/>
      <c r="G24" s="379"/>
      <c r="H24" s="379"/>
      <c r="I24" s="379"/>
      <c r="J24" s="379"/>
      <c r="K24" s="378"/>
      <c r="L24" s="378"/>
      <c r="M24" s="378"/>
      <c r="N24" s="378"/>
      <c r="O24" s="37">
        <f t="shared" si="3"/>
        <v>0</v>
      </c>
      <c r="P24" s="10"/>
      <c r="Q24" s="48"/>
      <c r="R24" s="13"/>
    </row>
    <row r="25" spans="1:18" ht="14.25" customHeight="1" x14ac:dyDescent="0.2">
      <c r="A25" s="127">
        <v>39</v>
      </c>
      <c r="B25" s="128" t="s">
        <v>11</v>
      </c>
      <c r="C25" s="7">
        <f>SUM(C26:C54)</f>
        <v>0</v>
      </c>
      <c r="D25" s="7">
        <f>SUM(D26:D54)-D28</f>
        <v>0</v>
      </c>
      <c r="E25" s="7">
        <f t="shared" ref="E25:O25" si="6">SUM(E26:E54)</f>
        <v>3200</v>
      </c>
      <c r="F25" s="7">
        <f t="shared" si="6"/>
        <v>0</v>
      </c>
      <c r="G25" s="7">
        <f t="shared" si="6"/>
        <v>0</v>
      </c>
      <c r="H25" s="7">
        <f t="shared" si="6"/>
        <v>0</v>
      </c>
      <c r="I25" s="7">
        <f t="shared" si="6"/>
        <v>0</v>
      </c>
      <c r="J25" s="7">
        <f t="shared" si="6"/>
        <v>0</v>
      </c>
      <c r="K25" s="7">
        <f t="shared" si="6"/>
        <v>0</v>
      </c>
      <c r="L25" s="7">
        <f t="shared" si="6"/>
        <v>0</v>
      </c>
      <c r="M25" s="7">
        <f t="shared" si="6"/>
        <v>0</v>
      </c>
      <c r="N25" s="7">
        <f t="shared" si="6"/>
        <v>0</v>
      </c>
      <c r="O25" s="7">
        <f t="shared" si="6"/>
        <v>3200</v>
      </c>
      <c r="P25" s="7">
        <f>SUM(P26:P54)</f>
        <v>0</v>
      </c>
      <c r="Q25" s="49" t="e">
        <f>O25/P25*100</f>
        <v>#DIV/0!</v>
      </c>
    </row>
    <row r="26" spans="1:18" ht="12.4" customHeight="1" x14ac:dyDescent="0.2">
      <c r="A26" s="134"/>
      <c r="B26" s="6" t="s">
        <v>241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">
        <f t="shared" si="3"/>
        <v>0</v>
      </c>
      <c r="P26" s="10"/>
      <c r="Q26" s="38"/>
    </row>
    <row r="27" spans="1:18" ht="12.4" customHeight="1" x14ac:dyDescent="0.2">
      <c r="A27" s="272"/>
      <c r="B27" s="6" t="s">
        <v>269</v>
      </c>
      <c r="C27" s="379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">
        <f t="shared" si="3"/>
        <v>0</v>
      </c>
      <c r="P27" s="10"/>
      <c r="Q27" s="38"/>
    </row>
    <row r="28" spans="1:18" ht="12.4" customHeight="1" x14ac:dyDescent="0.2">
      <c r="A28" s="426"/>
      <c r="B28" s="6" t="s">
        <v>441</v>
      </c>
      <c r="C28" s="379"/>
      <c r="D28" s="865">
        <v>1690.5</v>
      </c>
      <c r="E28" s="382"/>
      <c r="F28" s="382"/>
      <c r="G28" s="379"/>
      <c r="H28" s="379"/>
      <c r="I28" s="379"/>
      <c r="J28" s="379"/>
      <c r="K28" s="379"/>
      <c r="L28" s="379"/>
      <c r="M28" s="379"/>
      <c r="N28" s="379"/>
      <c r="O28" s="37">
        <f>SUM(C28:N28)-D28</f>
        <v>0</v>
      </c>
      <c r="P28" s="10"/>
      <c r="Q28" s="38"/>
    </row>
    <row r="29" spans="1:18" ht="12.4" customHeight="1" x14ac:dyDescent="0.2">
      <c r="A29" s="134"/>
      <c r="B29" s="105" t="s">
        <v>225</v>
      </c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">
        <f t="shared" si="3"/>
        <v>0</v>
      </c>
      <c r="P29" s="10"/>
      <c r="Q29" s="38"/>
    </row>
    <row r="30" spans="1:18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">
        <f t="shared" si="3"/>
        <v>0</v>
      </c>
      <c r="P30" s="10"/>
      <c r="Q30" s="38"/>
    </row>
    <row r="31" spans="1:18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">
        <f t="shared" si="3"/>
        <v>0</v>
      </c>
      <c r="P31" s="10"/>
      <c r="Q31" s="38"/>
    </row>
    <row r="32" spans="1:18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">
        <f t="shared" si="3"/>
        <v>0</v>
      </c>
      <c r="P32" s="10"/>
      <c r="Q32" s="38"/>
    </row>
    <row r="33" spans="1:18" ht="12.4" customHeight="1" x14ac:dyDescent="0.2">
      <c r="A33" s="134"/>
      <c r="B33" s="105" t="s">
        <v>230</v>
      </c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">
        <f t="shared" si="3"/>
        <v>0</v>
      </c>
      <c r="P33" s="10"/>
      <c r="Q33" s="38"/>
      <c r="R33" s="13"/>
    </row>
    <row r="34" spans="1:18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">
        <f t="shared" si="3"/>
        <v>0</v>
      </c>
      <c r="P34" s="10"/>
      <c r="Q34" s="38"/>
    </row>
    <row r="35" spans="1:18" ht="12.4" customHeight="1" x14ac:dyDescent="0.2">
      <c r="A35" s="134"/>
      <c r="B35" s="105" t="s">
        <v>120</v>
      </c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">
        <f t="shared" si="3"/>
        <v>0</v>
      </c>
      <c r="P35" s="10"/>
      <c r="Q35" s="38"/>
    </row>
    <row r="36" spans="1:18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">
        <f t="shared" si="3"/>
        <v>0</v>
      </c>
      <c r="P36" s="10"/>
      <c r="Q36" s="38"/>
    </row>
    <row r="37" spans="1:18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">
        <f t="shared" si="3"/>
        <v>0</v>
      </c>
      <c r="P37" s="10"/>
      <c r="Q37" s="38"/>
    </row>
    <row r="38" spans="1:18" ht="12.4" customHeight="1" x14ac:dyDescent="0.2">
      <c r="A38" s="134"/>
      <c r="B38" s="6" t="s">
        <v>46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">
        <f t="shared" si="3"/>
        <v>0</v>
      </c>
      <c r="P38" s="10"/>
      <c r="Q38" s="38"/>
    </row>
    <row r="39" spans="1:18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">
        <f t="shared" si="3"/>
        <v>0</v>
      </c>
      <c r="P39" s="10"/>
      <c r="Q39" s="38"/>
    </row>
    <row r="40" spans="1:18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">
        <f t="shared" si="3"/>
        <v>0</v>
      </c>
      <c r="P40" s="10"/>
      <c r="Q40" s="38"/>
    </row>
    <row r="41" spans="1:18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82"/>
      <c r="M41" s="379"/>
      <c r="N41" s="379"/>
      <c r="O41" s="37">
        <f t="shared" si="3"/>
        <v>0</v>
      </c>
      <c r="P41" s="10"/>
      <c r="Q41" s="38"/>
    </row>
    <row r="42" spans="1:18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37">
        <f t="shared" si="3"/>
        <v>0</v>
      </c>
      <c r="P42" s="10"/>
      <c r="Q42" s="38"/>
    </row>
    <row r="43" spans="1:18" ht="12.4" customHeight="1" x14ac:dyDescent="0.2">
      <c r="A43" s="134"/>
      <c r="B43" s="6" t="s">
        <v>142</v>
      </c>
      <c r="C43" s="379"/>
      <c r="D43" s="379"/>
      <c r="E43" s="379">
        <v>3200</v>
      </c>
      <c r="F43" s="379"/>
      <c r="G43" s="379"/>
      <c r="H43" s="379"/>
      <c r="I43" s="379"/>
      <c r="J43" s="379"/>
      <c r="K43" s="379"/>
      <c r="L43" s="379"/>
      <c r="M43" s="379"/>
      <c r="N43" s="379"/>
      <c r="O43" s="37">
        <f t="shared" si="3"/>
        <v>3200</v>
      </c>
      <c r="P43" s="10"/>
      <c r="Q43" s="38"/>
    </row>
    <row r="44" spans="1:18" ht="12.4" customHeight="1" x14ac:dyDescent="0.2">
      <c r="A44" s="134"/>
      <c r="B44" s="6" t="s">
        <v>161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">
        <f>SUM(C44:N44)</f>
        <v>0</v>
      </c>
      <c r="P44" s="10"/>
      <c r="Q44" s="38"/>
    </row>
    <row r="45" spans="1:18" ht="12.4" customHeight="1" x14ac:dyDescent="0.2">
      <c r="A45" s="134"/>
      <c r="B45" s="6" t="s">
        <v>258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37">
        <f t="shared" si="3"/>
        <v>0</v>
      </c>
      <c r="P45" s="10"/>
      <c r="Q45" s="38"/>
    </row>
    <row r="46" spans="1:18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3"/>
        <v>0</v>
      </c>
      <c r="P46" s="10"/>
      <c r="Q46" s="38"/>
    </row>
    <row r="47" spans="1:18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">
        <f t="shared" si="3"/>
        <v>0</v>
      </c>
      <c r="P47" s="10"/>
      <c r="Q47" s="38"/>
    </row>
    <row r="48" spans="1:18" ht="12.4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">
        <f t="shared" si="3"/>
        <v>0</v>
      </c>
      <c r="P48" s="10"/>
      <c r="Q48" s="38"/>
    </row>
    <row r="49" spans="1:18" ht="12.4" customHeight="1" x14ac:dyDescent="0.2">
      <c r="A49" s="134"/>
      <c r="B49" s="6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">
        <f t="shared" si="3"/>
        <v>0</v>
      </c>
      <c r="P49" s="10"/>
      <c r="Q49" s="38"/>
    </row>
    <row r="50" spans="1:18" ht="12.4" customHeight="1" x14ac:dyDescent="0.2">
      <c r="A50" s="134"/>
      <c r="B50" s="6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">
        <f t="shared" si="3"/>
        <v>0</v>
      </c>
      <c r="P50" s="10"/>
      <c r="Q50" s="38"/>
    </row>
    <row r="51" spans="1:18" ht="12.4" customHeight="1" x14ac:dyDescent="0.2">
      <c r="A51" s="134"/>
      <c r="B51" s="6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37">
        <f t="shared" si="3"/>
        <v>0</v>
      </c>
      <c r="P51" s="10"/>
      <c r="Q51" s="38"/>
    </row>
    <row r="52" spans="1:18" ht="12.4" customHeight="1" x14ac:dyDescent="0.2">
      <c r="A52" s="134"/>
      <c r="B52" s="6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">
        <f t="shared" si="3"/>
        <v>0</v>
      </c>
      <c r="P52" s="10"/>
      <c r="Q52" s="38"/>
    </row>
    <row r="53" spans="1:18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">
        <f t="shared" si="3"/>
        <v>0</v>
      </c>
      <c r="P53" s="10"/>
      <c r="Q53" s="38"/>
    </row>
    <row r="54" spans="1:18" ht="12.4" customHeight="1" x14ac:dyDescent="0.2">
      <c r="A54" s="134"/>
      <c r="B54" s="6"/>
      <c r="C54" s="379"/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79"/>
      <c r="O54" s="37">
        <f t="shared" si="3"/>
        <v>0</v>
      </c>
      <c r="P54" s="10"/>
      <c r="Q54" s="38"/>
    </row>
    <row r="55" spans="1:18" ht="14.25" customHeight="1" x14ac:dyDescent="0.2">
      <c r="A55" s="576">
        <v>40</v>
      </c>
      <c r="B55" s="128" t="s">
        <v>263</v>
      </c>
      <c r="C55" s="8">
        <f>C56+C58</f>
        <v>0</v>
      </c>
      <c r="D55" s="8">
        <f t="shared" ref="D55:N55" si="7">D56+D58</f>
        <v>0</v>
      </c>
      <c r="E55" s="8">
        <f t="shared" si="7"/>
        <v>0</v>
      </c>
      <c r="F55" s="8">
        <f t="shared" si="7"/>
        <v>0</v>
      </c>
      <c r="G55" s="8">
        <f t="shared" si="7"/>
        <v>0</v>
      </c>
      <c r="H55" s="8">
        <f t="shared" si="7"/>
        <v>0</v>
      </c>
      <c r="I55" s="8">
        <f t="shared" si="7"/>
        <v>0</v>
      </c>
      <c r="J55" s="8">
        <f t="shared" si="7"/>
        <v>0</v>
      </c>
      <c r="K55" s="8">
        <f t="shared" si="7"/>
        <v>0</v>
      </c>
      <c r="L55" s="8">
        <f t="shared" si="7"/>
        <v>0</v>
      </c>
      <c r="M55" s="8">
        <f t="shared" si="7"/>
        <v>0</v>
      </c>
      <c r="N55" s="8">
        <f t="shared" si="7"/>
        <v>0</v>
      </c>
      <c r="O55" s="8">
        <f>SUM(O56:O58)</f>
        <v>0</v>
      </c>
      <c r="P55" s="30">
        <f>SUM(P56:P58)</f>
        <v>0</v>
      </c>
      <c r="Q55" s="42"/>
    </row>
    <row r="56" spans="1:18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</row>
    <row r="57" spans="1:18" ht="12.4" customHeight="1" x14ac:dyDescent="0.2">
      <c r="A57" s="134"/>
      <c r="B57" s="6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</row>
    <row r="58" spans="1:18" ht="12.4" customHeight="1" x14ac:dyDescent="0.2">
      <c r="A58" s="133"/>
      <c r="B58" s="5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</row>
    <row r="59" spans="1:18" ht="14.25" customHeight="1" x14ac:dyDescent="0.2">
      <c r="A59" s="206">
        <v>47</v>
      </c>
      <c r="B59" s="145" t="s">
        <v>39</v>
      </c>
      <c r="C59" s="40">
        <f>SUM(C60:C61)</f>
        <v>0</v>
      </c>
      <c r="D59" s="40">
        <f t="shared" ref="D59:O59" si="8">SUM(D60:D61)</f>
        <v>0</v>
      </c>
      <c r="E59" s="40">
        <f t="shared" si="8"/>
        <v>0</v>
      </c>
      <c r="F59" s="40">
        <f t="shared" si="8"/>
        <v>0</v>
      </c>
      <c r="G59" s="40">
        <f t="shared" si="8"/>
        <v>0</v>
      </c>
      <c r="H59" s="40">
        <f t="shared" si="8"/>
        <v>0</v>
      </c>
      <c r="I59" s="40">
        <f t="shared" si="8"/>
        <v>0</v>
      </c>
      <c r="J59" s="40">
        <f t="shared" si="8"/>
        <v>0</v>
      </c>
      <c r="K59" s="40">
        <f t="shared" si="8"/>
        <v>0</v>
      </c>
      <c r="L59" s="40">
        <f t="shared" si="8"/>
        <v>0</v>
      </c>
      <c r="M59" s="40">
        <f t="shared" si="8"/>
        <v>0</v>
      </c>
      <c r="N59" s="40">
        <f t="shared" si="8"/>
        <v>0</v>
      </c>
      <c r="O59" s="39">
        <f t="shared" si="8"/>
        <v>0</v>
      </c>
      <c r="P59" s="40">
        <f>SUM(P60:P61)</f>
        <v>0</v>
      </c>
      <c r="Q59" s="48" t="e">
        <f>O59/P59*100</f>
        <v>#DIV/0!</v>
      </c>
    </row>
    <row r="60" spans="1:18" ht="14.25" customHeight="1" x14ac:dyDescent="0.2">
      <c r="A60" s="392"/>
      <c r="B60" s="6" t="s">
        <v>218</v>
      </c>
      <c r="C60" s="379"/>
      <c r="D60" s="382"/>
      <c r="E60" s="382"/>
      <c r="F60" s="382"/>
      <c r="G60" s="382"/>
      <c r="H60" s="379"/>
      <c r="I60" s="379"/>
      <c r="J60" s="379"/>
      <c r="K60" s="379"/>
      <c r="L60" s="379"/>
      <c r="M60" s="379"/>
      <c r="N60" s="379"/>
      <c r="O60" s="37">
        <f t="shared" si="3"/>
        <v>0</v>
      </c>
      <c r="P60" s="10"/>
      <c r="Q60" s="38"/>
    </row>
    <row r="61" spans="1:18" ht="14.25" customHeight="1" x14ac:dyDescent="0.2">
      <c r="A61" s="133"/>
      <c r="B61" s="5" t="s">
        <v>237</v>
      </c>
      <c r="C61" s="379"/>
      <c r="D61" s="379"/>
      <c r="E61" s="382"/>
      <c r="F61" s="382"/>
      <c r="G61" s="382"/>
      <c r="H61" s="382"/>
      <c r="I61" s="379"/>
      <c r="J61" s="382"/>
      <c r="K61" s="382"/>
      <c r="L61" s="382"/>
      <c r="M61" s="379"/>
      <c r="N61" s="379"/>
      <c r="O61" s="37">
        <f t="shared" si="3"/>
        <v>0</v>
      </c>
      <c r="P61" s="40"/>
      <c r="Q61" s="49"/>
    </row>
    <row r="62" spans="1:18" ht="14.25" customHeight="1" x14ac:dyDescent="0.2">
      <c r="A62" s="127">
        <v>49</v>
      </c>
      <c r="B62" s="128" t="s">
        <v>432</v>
      </c>
      <c r="C62" s="374">
        <v>190</v>
      </c>
      <c r="D62" s="374">
        <v>200</v>
      </c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>SUM(C62:N62)</f>
        <v>390</v>
      </c>
      <c r="P62" s="5"/>
      <c r="Q62" s="49"/>
      <c r="R62" s="17"/>
    </row>
    <row r="63" spans="1:18" ht="14.25" customHeight="1" x14ac:dyDescent="0.2">
      <c r="A63" s="136">
        <v>92</v>
      </c>
      <c r="B63" s="128" t="s">
        <v>447</v>
      </c>
      <c r="C63" s="385">
        <v>185.56</v>
      </c>
      <c r="D63" s="385"/>
      <c r="E63" s="385"/>
      <c r="F63" s="385"/>
      <c r="G63" s="385"/>
      <c r="H63" s="385"/>
      <c r="I63" s="385"/>
      <c r="J63" s="385"/>
      <c r="K63" s="385"/>
      <c r="L63" s="385"/>
      <c r="M63" s="385"/>
      <c r="N63" s="385"/>
      <c r="O63" s="8">
        <f t="shared" si="3"/>
        <v>185.56</v>
      </c>
      <c r="P63" s="8"/>
      <c r="Q63" s="31" t="e">
        <f>O63/P63*100</f>
        <v>#DIV/0!</v>
      </c>
    </row>
    <row r="64" spans="1:18" ht="14.25" customHeight="1" x14ac:dyDescent="0.2">
      <c r="A64" s="127">
        <v>93</v>
      </c>
      <c r="B64" s="128" t="s">
        <v>184</v>
      </c>
      <c r="C64" s="385"/>
      <c r="D64" s="385"/>
      <c r="E64" s="385"/>
      <c r="F64" s="385"/>
      <c r="G64" s="385"/>
      <c r="H64" s="385"/>
      <c r="I64" s="385"/>
      <c r="J64" s="385"/>
      <c r="K64" s="385"/>
      <c r="L64" s="385"/>
      <c r="M64" s="385"/>
      <c r="N64" s="385"/>
      <c r="O64" s="8">
        <f t="shared" si="3"/>
        <v>0</v>
      </c>
      <c r="P64" s="8"/>
      <c r="Q64" s="42"/>
    </row>
    <row r="65" spans="1:17" ht="14.25" customHeight="1" thickBot="1" x14ac:dyDescent="0.25">
      <c r="A65" s="496">
        <v>20</v>
      </c>
      <c r="B65" s="137" t="s">
        <v>236</v>
      </c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8"/>
      <c r="N65" s="388"/>
      <c r="O65" s="124">
        <f t="shared" si="3"/>
        <v>0</v>
      </c>
      <c r="P65" s="509"/>
      <c r="Q65" s="503"/>
    </row>
    <row r="66" spans="1:17" ht="17.25" customHeight="1" thickBot="1" x14ac:dyDescent="0.25">
      <c r="A66" s="879" t="s">
        <v>162</v>
      </c>
      <c r="B66" s="880"/>
      <c r="C66" s="309">
        <f>C4+C5+C6+C11+C16+C19+C25+C55+C59+C62+C63+C64+C65</f>
        <v>21943.34</v>
      </c>
      <c r="D66" s="309">
        <f t="shared" ref="D66:N66" si="9">D4+D5+D6+D11+D16+D19+D25+D55+D59+D62+D63+D64+D65</f>
        <v>21927.06</v>
      </c>
      <c r="E66" s="309">
        <f t="shared" si="9"/>
        <v>3200</v>
      </c>
      <c r="F66" s="309">
        <f t="shared" si="9"/>
        <v>0</v>
      </c>
      <c r="G66" s="309">
        <f t="shared" si="9"/>
        <v>0</v>
      </c>
      <c r="H66" s="309">
        <f t="shared" si="9"/>
        <v>0</v>
      </c>
      <c r="I66" s="309">
        <f t="shared" si="9"/>
        <v>0</v>
      </c>
      <c r="J66" s="309">
        <f t="shared" si="9"/>
        <v>0</v>
      </c>
      <c r="K66" s="309">
        <f t="shared" si="9"/>
        <v>0</v>
      </c>
      <c r="L66" s="309">
        <f t="shared" si="9"/>
        <v>0</v>
      </c>
      <c r="M66" s="309">
        <f t="shared" si="9"/>
        <v>0</v>
      </c>
      <c r="N66" s="309">
        <f t="shared" si="9"/>
        <v>0</v>
      </c>
      <c r="O66" s="309">
        <f>O4+O5+O6+O11+O16+O19+O25+O55+O59+O62+O63+O64+O65</f>
        <v>47070.399999999994</v>
      </c>
      <c r="P66" s="309">
        <f>P4+P5+P6+P11+P16+P19+P25+P55+P59+P62+P63+P64+P65</f>
        <v>0</v>
      </c>
      <c r="Q66" s="511" t="e">
        <f>O66/P66*100</f>
        <v>#DIV/0!</v>
      </c>
    </row>
    <row r="67" spans="1:17" ht="17.25" hidden="1" customHeight="1" thickBot="1" x14ac:dyDescent="0.25">
      <c r="A67" s="138">
        <v>51</v>
      </c>
      <c r="B67" s="146" t="s">
        <v>152</v>
      </c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2">
        <f t="shared" si="3"/>
        <v>0</v>
      </c>
      <c r="P67" s="12"/>
      <c r="Q67" s="36"/>
    </row>
    <row r="68" spans="1:17" ht="15" customHeight="1" thickBot="1" x14ac:dyDescent="0.25">
      <c r="A68" s="195">
        <v>52</v>
      </c>
      <c r="B68" s="139" t="s">
        <v>164</v>
      </c>
      <c r="C68" s="387"/>
      <c r="D68" s="387"/>
      <c r="E68" s="387"/>
      <c r="F68" s="387"/>
      <c r="G68" s="387"/>
      <c r="H68" s="387"/>
      <c r="I68" s="387"/>
      <c r="J68" s="387"/>
      <c r="K68" s="387"/>
      <c r="L68" s="387"/>
      <c r="M68" s="387"/>
      <c r="N68" s="387"/>
      <c r="O68" s="12">
        <f t="shared" si="3"/>
        <v>0</v>
      </c>
      <c r="P68" s="12"/>
      <c r="Q68" s="196"/>
    </row>
    <row r="69" spans="1:17" ht="17.25" customHeight="1" thickBot="1" x14ac:dyDescent="0.25">
      <c r="A69" s="877" t="s">
        <v>163</v>
      </c>
      <c r="B69" s="878"/>
      <c r="C69" s="310">
        <f>SUM(C66:C68)</f>
        <v>21943.34</v>
      </c>
      <c r="D69" s="310">
        <f t="shared" ref="D69:N69" si="10">SUM(D66:D68)</f>
        <v>21927.06</v>
      </c>
      <c r="E69" s="310">
        <f t="shared" si="10"/>
        <v>3200</v>
      </c>
      <c r="F69" s="310">
        <f t="shared" si="10"/>
        <v>0</v>
      </c>
      <c r="G69" s="310">
        <f t="shared" si="10"/>
        <v>0</v>
      </c>
      <c r="H69" s="310">
        <f t="shared" si="10"/>
        <v>0</v>
      </c>
      <c r="I69" s="310">
        <f t="shared" si="10"/>
        <v>0</v>
      </c>
      <c r="J69" s="310">
        <f t="shared" si="10"/>
        <v>0</v>
      </c>
      <c r="K69" s="310">
        <f t="shared" si="10"/>
        <v>0</v>
      </c>
      <c r="L69" s="310">
        <f t="shared" si="10"/>
        <v>0</v>
      </c>
      <c r="M69" s="310">
        <f t="shared" si="10"/>
        <v>0</v>
      </c>
      <c r="N69" s="310">
        <f t="shared" si="10"/>
        <v>0</v>
      </c>
      <c r="O69" s="311">
        <f>SUM(O66:O68)</f>
        <v>47070.399999999994</v>
      </c>
      <c r="P69" s="311">
        <f>SUM(P66:P68)</f>
        <v>0</v>
      </c>
      <c r="Q69" s="312" t="e">
        <f>O69/P69*100</f>
        <v>#DIV/0!</v>
      </c>
    </row>
    <row r="70" spans="1:17" ht="12" x14ac:dyDescent="0.2">
      <c r="A70" s="392"/>
      <c r="B70" s="306"/>
      <c r="C70" s="400"/>
      <c r="D70" s="400"/>
      <c r="E70" s="400"/>
      <c r="F70" s="400"/>
      <c r="G70" s="400"/>
      <c r="H70" s="400"/>
      <c r="I70" s="400"/>
      <c r="J70" s="400"/>
      <c r="K70" s="400"/>
      <c r="L70" s="400"/>
      <c r="M70" s="400"/>
      <c r="N70" s="13"/>
      <c r="O70" s="13"/>
      <c r="P70" s="13"/>
    </row>
    <row r="71" spans="1:17" ht="12" customHeight="1" x14ac:dyDescent="0.2">
      <c r="A71" s="680"/>
      <c r="B71" s="17"/>
      <c r="C71" s="397"/>
      <c r="D71" s="397"/>
      <c r="E71" s="397"/>
      <c r="F71" s="397"/>
      <c r="G71" s="411"/>
      <c r="H71" s="405"/>
      <c r="I71" s="400"/>
      <c r="J71" s="405"/>
      <c r="K71" s="405"/>
      <c r="L71" s="405"/>
      <c r="M71" s="405"/>
    </row>
    <row r="72" spans="1:17" ht="12" customHeight="1" x14ac:dyDescent="0.2">
      <c r="A72" s="684" t="s">
        <v>286</v>
      </c>
      <c r="B72" s="864" t="s">
        <v>436</v>
      </c>
      <c r="C72" s="397"/>
      <c r="D72" s="397"/>
      <c r="E72" s="397"/>
      <c r="F72" s="397"/>
      <c r="G72" s="397"/>
      <c r="H72" s="405"/>
      <c r="I72" s="405"/>
      <c r="J72" s="405"/>
      <c r="K72" s="405"/>
      <c r="L72" s="405"/>
      <c r="M72" s="405"/>
    </row>
    <row r="73" spans="1:17" ht="12.75" customHeight="1" x14ac:dyDescent="0.2">
      <c r="A73" s="684" t="s">
        <v>291</v>
      </c>
      <c r="B73" s="883" t="s">
        <v>443</v>
      </c>
      <c r="C73" s="883"/>
      <c r="D73" s="883"/>
      <c r="E73" s="883"/>
      <c r="F73" s="883"/>
      <c r="G73" s="883"/>
      <c r="H73" s="405"/>
      <c r="I73" s="405"/>
      <c r="J73" s="405"/>
      <c r="K73" s="405"/>
      <c r="L73" s="405"/>
      <c r="M73" s="405"/>
    </row>
    <row r="74" spans="1:17" ht="12" customHeight="1" x14ac:dyDescent="0.2">
      <c r="A74" s="684"/>
      <c r="B74" s="715"/>
      <c r="C74" s="363"/>
      <c r="D74" s="363"/>
      <c r="E74" s="363"/>
      <c r="F74" s="363"/>
      <c r="G74" s="363"/>
      <c r="H74" s="405"/>
      <c r="I74" s="405"/>
      <c r="J74" s="405"/>
      <c r="K74" s="405"/>
      <c r="L74" s="405"/>
      <c r="M74" s="405"/>
    </row>
    <row r="75" spans="1:17" ht="12" customHeight="1" x14ac:dyDescent="0.2">
      <c r="A75" s="875"/>
      <c r="B75" s="715"/>
      <c r="C75" s="703"/>
      <c r="D75" s="703"/>
      <c r="E75" s="703"/>
      <c r="F75" s="703"/>
      <c r="G75" s="703"/>
      <c r="H75" s="405"/>
      <c r="I75" s="405"/>
      <c r="J75" s="405"/>
      <c r="K75" s="405"/>
      <c r="L75" s="405"/>
      <c r="M75" s="405"/>
    </row>
    <row r="76" spans="1:17" ht="12" customHeight="1" x14ac:dyDescent="0.2">
      <c r="A76" s="875"/>
      <c r="B76" s="715"/>
      <c r="C76" s="703"/>
      <c r="D76" s="703"/>
      <c r="E76" s="703"/>
      <c r="F76" s="703"/>
      <c r="G76" s="703"/>
      <c r="H76" s="405"/>
      <c r="I76" s="405"/>
      <c r="J76" s="405"/>
      <c r="K76" s="405"/>
      <c r="L76" s="405"/>
      <c r="M76" s="405"/>
    </row>
    <row r="77" spans="1:17" ht="12" customHeight="1" x14ac:dyDescent="0.2">
      <c r="A77" s="875"/>
      <c r="B77" s="713"/>
      <c r="C77" s="703"/>
      <c r="D77" s="703"/>
      <c r="E77" s="703"/>
      <c r="F77" s="703"/>
      <c r="G77" s="703"/>
      <c r="H77" s="405"/>
      <c r="I77" s="405"/>
      <c r="J77" s="405"/>
      <c r="K77" s="405"/>
      <c r="L77" s="405"/>
      <c r="M77" s="405"/>
    </row>
    <row r="78" spans="1:17" ht="12" customHeight="1" x14ac:dyDescent="0.2">
      <c r="A78" s="875"/>
      <c r="B78" s="713"/>
      <c r="C78" s="703"/>
      <c r="D78" s="703"/>
      <c r="E78" s="703"/>
      <c r="F78" s="703"/>
      <c r="G78" s="703"/>
      <c r="H78" s="405"/>
      <c r="I78" s="405"/>
      <c r="J78" s="405"/>
      <c r="K78" s="405"/>
      <c r="L78" s="405"/>
      <c r="M78" s="405"/>
    </row>
    <row r="79" spans="1:17" ht="12" customHeight="1" x14ac:dyDescent="0.2">
      <c r="A79" s="875"/>
      <c r="B79" s="713"/>
      <c r="C79" s="703"/>
      <c r="D79" s="703"/>
      <c r="E79" s="703"/>
      <c r="F79" s="703"/>
      <c r="G79" s="703"/>
      <c r="H79" s="405"/>
      <c r="I79" s="405"/>
      <c r="J79" s="405"/>
      <c r="K79" s="405"/>
      <c r="L79" s="405"/>
      <c r="M79" s="405"/>
    </row>
    <row r="80" spans="1:17" ht="12" customHeight="1" x14ac:dyDescent="0.2">
      <c r="A80" s="875"/>
      <c r="B80" s="713"/>
      <c r="C80" s="703"/>
      <c r="D80" s="703"/>
      <c r="E80" s="703"/>
      <c r="F80" s="703"/>
      <c r="G80" s="703"/>
      <c r="H80" s="405"/>
      <c r="I80" s="405"/>
      <c r="J80" s="405"/>
      <c r="K80" s="405"/>
      <c r="L80" s="405"/>
      <c r="M80" s="405"/>
    </row>
    <row r="81" spans="1:13" ht="12" customHeight="1" x14ac:dyDescent="0.2">
      <c r="A81" s="875"/>
      <c r="B81" s="713"/>
      <c r="C81" s="703"/>
      <c r="D81" s="703"/>
      <c r="E81" s="703"/>
      <c r="F81" s="703"/>
      <c r="G81" s="703"/>
      <c r="H81" s="405"/>
      <c r="I81" s="405"/>
      <c r="J81" s="405"/>
      <c r="K81" s="405"/>
      <c r="L81" s="405"/>
      <c r="M81" s="405"/>
    </row>
    <row r="82" spans="1:13" ht="12" customHeight="1" x14ac:dyDescent="0.2">
      <c r="A82" s="875"/>
      <c r="B82" s="713"/>
      <c r="C82" s="703"/>
      <c r="D82" s="703"/>
      <c r="E82" s="703"/>
      <c r="F82" s="703"/>
      <c r="G82" s="703"/>
      <c r="H82" s="405"/>
      <c r="I82" s="405"/>
      <c r="J82" s="405"/>
      <c r="K82" s="405"/>
      <c r="L82" s="405"/>
      <c r="M82" s="405"/>
    </row>
    <row r="83" spans="1:13" ht="12" customHeight="1" x14ac:dyDescent="0.2">
      <c r="A83" s="875"/>
      <c r="B83" s="713"/>
      <c r="C83" s="703"/>
      <c r="D83" s="703"/>
      <c r="E83" s="703"/>
      <c r="F83" s="703"/>
      <c r="G83" s="703"/>
      <c r="H83" s="405"/>
      <c r="I83" s="405"/>
      <c r="J83" s="405"/>
      <c r="K83" s="405"/>
      <c r="L83" s="405"/>
      <c r="M83" s="405"/>
    </row>
    <row r="84" spans="1:13" ht="12" customHeight="1" x14ac:dyDescent="0.2">
      <c r="A84" s="875"/>
      <c r="B84" s="715"/>
      <c r="C84" s="703"/>
      <c r="D84" s="703"/>
      <c r="E84" s="703"/>
      <c r="F84" s="703"/>
      <c r="G84" s="703"/>
      <c r="H84" s="405"/>
      <c r="I84" s="405"/>
      <c r="J84" s="405"/>
      <c r="K84" s="405"/>
      <c r="L84" s="405"/>
      <c r="M84" s="405"/>
    </row>
    <row r="85" spans="1:13" ht="12" customHeight="1" x14ac:dyDescent="0.2">
      <c r="A85" s="875"/>
      <c r="B85" s="715"/>
      <c r="C85" s="703"/>
      <c r="D85" s="703"/>
      <c r="E85" s="703"/>
      <c r="F85" s="703"/>
      <c r="G85" s="703"/>
      <c r="H85" s="405"/>
      <c r="I85" s="405"/>
      <c r="J85" s="405"/>
      <c r="K85" s="405"/>
      <c r="L85" s="405"/>
      <c r="M85" s="405"/>
    </row>
    <row r="86" spans="1:13" ht="12" customHeight="1" x14ac:dyDescent="0.2">
      <c r="A86" s="875"/>
      <c r="B86" s="713"/>
      <c r="C86" s="397"/>
      <c r="D86" s="397"/>
      <c r="E86" s="397"/>
      <c r="F86" s="397"/>
      <c r="G86" s="397"/>
      <c r="H86" s="405"/>
      <c r="I86" s="405"/>
      <c r="J86" s="405"/>
      <c r="K86" s="405"/>
      <c r="L86" s="405"/>
      <c r="M86" s="405"/>
    </row>
    <row r="87" spans="1:13" ht="12" customHeight="1" x14ac:dyDescent="0.2">
      <c r="A87" s="875"/>
      <c r="B87" s="713"/>
      <c r="C87" s="397"/>
      <c r="D87" s="397"/>
      <c r="E87" s="397"/>
      <c r="F87" s="397"/>
      <c r="G87" s="397"/>
      <c r="H87" s="405"/>
      <c r="I87" s="405"/>
      <c r="J87" s="405"/>
      <c r="K87" s="405"/>
      <c r="L87" s="405"/>
      <c r="M87" s="405"/>
    </row>
    <row r="88" spans="1:13" ht="12" customHeight="1" x14ac:dyDescent="0.2">
      <c r="A88" s="875"/>
      <c r="B88" s="713"/>
      <c r="C88" s="397"/>
      <c r="D88" s="397"/>
      <c r="E88" s="397"/>
      <c r="F88" s="397"/>
      <c r="G88" s="397"/>
      <c r="H88" s="405"/>
      <c r="I88" s="405"/>
      <c r="J88" s="405"/>
      <c r="K88" s="405"/>
      <c r="L88" s="405"/>
      <c r="M88" s="405"/>
    </row>
    <row r="89" spans="1:13" ht="12" customHeight="1" x14ac:dyDescent="0.2">
      <c r="A89" s="875"/>
      <c r="B89" s="713"/>
      <c r="C89" s="397"/>
      <c r="D89" s="397"/>
      <c r="E89" s="397"/>
      <c r="F89" s="397"/>
      <c r="G89" s="397"/>
      <c r="H89" s="405"/>
      <c r="I89" s="405"/>
      <c r="J89" s="405"/>
      <c r="K89" s="405"/>
      <c r="L89" s="405"/>
      <c r="M89" s="405"/>
    </row>
    <row r="90" spans="1:13" ht="12" customHeight="1" x14ac:dyDescent="0.2">
      <c r="A90" s="875"/>
      <c r="B90" s="713"/>
      <c r="C90" s="397"/>
      <c r="D90" s="397"/>
      <c r="E90" s="397"/>
      <c r="F90" s="397"/>
      <c r="G90" s="397"/>
      <c r="H90" s="405"/>
      <c r="I90" s="405"/>
      <c r="J90" s="405"/>
      <c r="K90" s="405"/>
      <c r="L90" s="405"/>
      <c r="M90" s="405"/>
    </row>
    <row r="91" spans="1:13" ht="12" customHeight="1" x14ac:dyDescent="0.2">
      <c r="A91" s="875"/>
      <c r="B91" s="713"/>
      <c r="C91" s="397"/>
      <c r="D91" s="397"/>
      <c r="E91" s="397"/>
      <c r="F91" s="397"/>
      <c r="G91" s="397"/>
      <c r="H91" s="405"/>
      <c r="I91" s="405"/>
      <c r="J91" s="405"/>
      <c r="K91" s="405"/>
      <c r="L91" s="405"/>
      <c r="M91" s="405"/>
    </row>
    <row r="92" spans="1:13" ht="12" customHeight="1" x14ac:dyDescent="0.2">
      <c r="A92" s="875"/>
      <c r="B92" s="713"/>
      <c r="C92" s="397"/>
      <c r="D92" s="397"/>
      <c r="E92" s="397"/>
      <c r="F92" s="397"/>
      <c r="G92" s="397"/>
      <c r="H92" s="405"/>
      <c r="I92" s="405"/>
      <c r="J92" s="405"/>
      <c r="K92" s="405"/>
      <c r="L92" s="405"/>
      <c r="M92" s="405"/>
    </row>
    <row r="93" spans="1:13" ht="12" customHeight="1" x14ac:dyDescent="0.2">
      <c r="A93" s="684"/>
      <c r="B93" s="713"/>
      <c r="C93" s="397"/>
      <c r="D93" s="397"/>
      <c r="E93" s="397"/>
      <c r="F93" s="397"/>
      <c r="G93" s="397"/>
      <c r="H93" s="405"/>
      <c r="I93" s="405"/>
      <c r="J93" s="405"/>
      <c r="K93" s="405"/>
      <c r="L93" s="405"/>
      <c r="M93" s="405"/>
    </row>
    <row r="94" spans="1:13" ht="12" x14ac:dyDescent="0.2">
      <c r="A94" s="680"/>
      <c r="B94" s="425"/>
      <c r="C94" s="397"/>
      <c r="D94" s="397"/>
      <c r="E94" s="397"/>
      <c r="F94" s="397"/>
      <c r="G94" s="397"/>
      <c r="H94" s="405"/>
      <c r="I94" s="405"/>
      <c r="J94" s="405"/>
      <c r="K94" s="405"/>
      <c r="L94" s="405"/>
      <c r="M94" s="405"/>
    </row>
    <row r="95" spans="1:13" ht="12" x14ac:dyDescent="0.2">
      <c r="A95" s="680"/>
      <c r="B95" s="425"/>
      <c r="C95" s="397"/>
      <c r="D95" s="397"/>
      <c r="E95" s="397"/>
      <c r="F95" s="397"/>
      <c r="G95" s="397"/>
      <c r="H95" s="405"/>
      <c r="I95" s="405"/>
      <c r="J95" s="405"/>
      <c r="K95" s="405"/>
      <c r="L95" s="405"/>
      <c r="M95" s="405"/>
    </row>
    <row r="96" spans="1:13" ht="12" x14ac:dyDescent="0.2">
      <c r="A96" s="680"/>
      <c r="B96" s="425"/>
      <c r="C96" s="397"/>
      <c r="D96" s="397"/>
      <c r="E96" s="397"/>
      <c r="F96" s="397"/>
      <c r="G96" s="397"/>
      <c r="H96" s="405"/>
      <c r="I96" s="405"/>
      <c r="J96" s="405"/>
      <c r="K96" s="405"/>
      <c r="L96" s="405"/>
      <c r="M96" s="405"/>
    </row>
    <row r="97" spans="1:2" ht="12" x14ac:dyDescent="0.2">
      <c r="A97" s="680"/>
      <c r="B97" s="425"/>
    </row>
    <row r="98" spans="1:2" ht="12" x14ac:dyDescent="0.2">
      <c r="A98" s="680"/>
      <c r="B98" s="425"/>
    </row>
    <row r="99" spans="1:2" ht="12" x14ac:dyDescent="0.2">
      <c r="A99" s="680"/>
      <c r="B99" s="425"/>
    </row>
  </sheetData>
  <mergeCells count="7">
    <mergeCell ref="A84:A92"/>
    <mergeCell ref="A75:A83"/>
    <mergeCell ref="A2:P2"/>
    <mergeCell ref="A69:B69"/>
    <mergeCell ref="A66:B66"/>
    <mergeCell ref="A3:B3"/>
    <mergeCell ref="B73:G73"/>
  </mergeCells>
  <phoneticPr fontId="0" type="noConversion"/>
  <conditionalFormatting sqref="P56:P58">
    <cfRule type="cellIs" dxfId="8" priority="1" stopIfTrue="1" operator="greaterThan">
      <formula>100</formula>
    </cfRule>
  </conditionalFormatting>
  <printOptions horizontalCentered="1"/>
  <pageMargins left="0.19685039370078741" right="0.19685039370078741" top="0.6692913385826772" bottom="0.31496062992125984" header="0.39370078740157483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T104"/>
  <sheetViews>
    <sheetView topLeftCell="A36" zoomScaleNormal="100" workbookViewId="0">
      <pane xSplit="2" topLeftCell="I1" activePane="topRight" state="frozen"/>
      <selection activeCell="B49" sqref="B49"/>
      <selection pane="topRight" activeCell="D18" sqref="D18"/>
    </sheetView>
  </sheetViews>
  <sheetFormatPr defaultColWidth="9.28515625" defaultRowHeight="11.25" x14ac:dyDescent="0.2"/>
  <cols>
    <col min="1" max="1" width="5.42578125" style="14" customWidth="1"/>
    <col min="2" max="2" width="28" style="1" customWidth="1"/>
    <col min="3" max="3" width="12.28515625" style="3" customWidth="1"/>
    <col min="4" max="5" width="10.28515625" style="3" customWidth="1"/>
    <col min="6" max="6" width="10" style="3" customWidth="1"/>
    <col min="7" max="7" width="10.28515625" style="3" customWidth="1"/>
    <col min="8" max="8" width="10.42578125" style="1" customWidth="1"/>
    <col min="9" max="9" width="11" style="1" customWidth="1"/>
    <col min="10" max="13" width="10.42578125" style="1" customWidth="1"/>
    <col min="14" max="14" width="11" style="1" bestFit="1" customWidth="1"/>
    <col min="15" max="15" width="12.7109375" style="1" customWidth="1"/>
    <col min="16" max="16" width="12.28515625" style="1" customWidth="1"/>
    <col min="17" max="17" width="7.42578125" style="1" customWidth="1"/>
    <col min="18" max="18" width="10" style="1" customWidth="1"/>
    <col min="19" max="19" width="9.7109375" style="1" bestFit="1" customWidth="1"/>
    <col min="20" max="20" width="11.28515625" style="1" bestFit="1" customWidth="1"/>
    <col min="21" max="16384" width="9.28515625" style="1"/>
  </cols>
  <sheetData>
    <row r="1" spans="1:19" ht="15" x14ac:dyDescent="0.25">
      <c r="A1" s="61" t="s">
        <v>418</v>
      </c>
    </row>
    <row r="2" spans="1:19" ht="15.75" x14ac:dyDescent="0.25">
      <c r="A2" s="887" t="s">
        <v>86</v>
      </c>
      <c r="B2" s="887"/>
      <c r="C2" s="887"/>
      <c r="D2" s="887"/>
      <c r="E2" s="887"/>
      <c r="F2" s="887"/>
      <c r="G2" s="887"/>
      <c r="H2" s="887"/>
      <c r="I2" s="887"/>
      <c r="J2" s="887"/>
      <c r="K2" s="887"/>
      <c r="L2" s="887"/>
      <c r="M2" s="887"/>
      <c r="N2" s="887"/>
      <c r="O2" s="887"/>
      <c r="P2" s="887"/>
      <c r="Q2" s="205"/>
    </row>
    <row r="3" spans="1:19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117" t="s">
        <v>16</v>
      </c>
      <c r="G3" s="117" t="s">
        <v>17</v>
      </c>
      <c r="H3" s="101" t="s">
        <v>3</v>
      </c>
      <c r="I3" s="116" t="s">
        <v>4</v>
      </c>
      <c r="J3" s="116" t="s">
        <v>5</v>
      </c>
      <c r="K3" s="83" t="s">
        <v>6</v>
      </c>
      <c r="L3" s="83" t="s">
        <v>7</v>
      </c>
      <c r="M3" s="116" t="s">
        <v>8</v>
      </c>
      <c r="N3" s="118" t="s">
        <v>9</v>
      </c>
      <c r="O3" s="119" t="s">
        <v>28</v>
      </c>
      <c r="P3" s="57" t="s">
        <v>157</v>
      </c>
      <c r="Q3" s="120" t="s">
        <v>76</v>
      </c>
    </row>
    <row r="4" spans="1:19" ht="14.25" customHeight="1" x14ac:dyDescent="0.2">
      <c r="A4" s="127">
        <v>14</v>
      </c>
      <c r="B4" s="128" t="s">
        <v>10</v>
      </c>
      <c r="C4" s="370"/>
      <c r="D4" s="370"/>
      <c r="E4" s="370"/>
      <c r="F4" s="370"/>
      <c r="G4" s="466"/>
      <c r="H4" s="370"/>
      <c r="I4" s="370"/>
      <c r="J4" s="370"/>
      <c r="K4" s="371"/>
      <c r="L4" s="372"/>
      <c r="M4" s="385"/>
      <c r="N4" s="385"/>
      <c r="O4" s="30">
        <f>SUM(C4:N4)</f>
        <v>0</v>
      </c>
      <c r="P4" s="8"/>
      <c r="Q4" s="31" t="e">
        <f>O4/P4*100</f>
        <v>#DIV/0!</v>
      </c>
    </row>
    <row r="5" spans="1:19" ht="14.25" customHeight="1" x14ac:dyDescent="0.2">
      <c r="A5" s="468">
        <v>18</v>
      </c>
      <c r="B5" s="128" t="s">
        <v>153</v>
      </c>
      <c r="C5" s="371"/>
      <c r="D5" s="371"/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8">
        <f>SUM(C5:N5)</f>
        <v>0</v>
      </c>
      <c r="P5" s="8"/>
      <c r="Q5" s="31"/>
    </row>
    <row r="6" spans="1:19" ht="14.25" customHeight="1" x14ac:dyDescent="0.2">
      <c r="A6" s="127">
        <v>30</v>
      </c>
      <c r="B6" s="128" t="s">
        <v>23</v>
      </c>
      <c r="C6" s="114">
        <f>SUM(C7:C10)</f>
        <v>0</v>
      </c>
      <c r="D6" s="114">
        <f t="shared" ref="D6:N6" si="0">SUM(D7:D10)</f>
        <v>0</v>
      </c>
      <c r="E6" s="114">
        <f t="shared" si="0"/>
        <v>0</v>
      </c>
      <c r="F6" s="114">
        <f t="shared" si="0"/>
        <v>0</v>
      </c>
      <c r="G6" s="114">
        <f t="shared" si="0"/>
        <v>0</v>
      </c>
      <c r="H6" s="114">
        <f t="shared" si="0"/>
        <v>0</v>
      </c>
      <c r="I6" s="114">
        <f t="shared" si="0"/>
        <v>0</v>
      </c>
      <c r="J6" s="114">
        <f t="shared" si="0"/>
        <v>0</v>
      </c>
      <c r="K6" s="114">
        <f t="shared" si="0"/>
        <v>0</v>
      </c>
      <c r="L6" s="114">
        <f t="shared" si="0"/>
        <v>0</v>
      </c>
      <c r="M6" s="7">
        <f t="shared" si="0"/>
        <v>0</v>
      </c>
      <c r="N6" s="7">
        <f t="shared" si="0"/>
        <v>0</v>
      </c>
      <c r="O6" s="30">
        <f>SUM(O7:O10)</f>
        <v>0</v>
      </c>
      <c r="P6" s="8">
        <f>SUM(P7:P10)</f>
        <v>0</v>
      </c>
      <c r="Q6" s="31"/>
    </row>
    <row r="7" spans="1:19" ht="12.4" customHeight="1" x14ac:dyDescent="0.2">
      <c r="A7" s="129"/>
      <c r="B7" s="115" t="s">
        <v>24</v>
      </c>
      <c r="C7" s="372"/>
      <c r="D7" s="372"/>
      <c r="E7" s="377"/>
      <c r="F7" s="372"/>
      <c r="G7" s="372"/>
      <c r="H7" s="372"/>
      <c r="I7" s="372"/>
      <c r="J7" s="372"/>
      <c r="K7" s="372"/>
      <c r="L7" s="372"/>
      <c r="M7" s="372"/>
      <c r="N7" s="372"/>
      <c r="O7" s="32">
        <f>SUM(C7:N7)</f>
        <v>0</v>
      </c>
      <c r="P7" s="10"/>
      <c r="Q7" s="38"/>
      <c r="R7" s="13"/>
      <c r="S7" s="13"/>
    </row>
    <row r="8" spans="1:19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>SUM(C8:N8)</f>
        <v>0</v>
      </c>
      <c r="P8" s="10"/>
      <c r="Q8" s="38"/>
      <c r="R8" s="13"/>
      <c r="S8" s="13"/>
    </row>
    <row r="9" spans="1:19" ht="12.4" customHeight="1" x14ac:dyDescent="0.2">
      <c r="A9" s="130"/>
      <c r="B9" s="6" t="s">
        <v>140</v>
      </c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10">
        <f>SUM(C9:N9)</f>
        <v>0</v>
      </c>
      <c r="P9" s="10"/>
      <c r="Q9" s="38"/>
      <c r="R9" s="13"/>
      <c r="S9" s="13"/>
    </row>
    <row r="10" spans="1:19" ht="12.4" customHeight="1" x14ac:dyDescent="0.2">
      <c r="A10" s="131"/>
      <c r="B10" s="5" t="s">
        <v>305</v>
      </c>
      <c r="C10" s="378"/>
      <c r="D10" s="378"/>
      <c r="E10" s="386"/>
      <c r="F10" s="378"/>
      <c r="G10" s="378"/>
      <c r="H10" s="378"/>
      <c r="I10" s="378"/>
      <c r="J10" s="378"/>
      <c r="K10" s="378"/>
      <c r="L10" s="761"/>
      <c r="M10" s="856"/>
      <c r="N10" s="422"/>
      <c r="O10" s="706">
        <f>SUM(C10:N10)</f>
        <v>0</v>
      </c>
      <c r="P10" s="10"/>
      <c r="Q10" s="38"/>
    </row>
    <row r="11" spans="1:19" ht="14.25" customHeight="1" x14ac:dyDescent="0.2">
      <c r="A11" s="127">
        <v>33</v>
      </c>
      <c r="B11" s="128" t="s">
        <v>18</v>
      </c>
      <c r="C11" s="7">
        <f t="shared" ref="C11:O11" si="1">SUM(C12:C15)</f>
        <v>0</v>
      </c>
      <c r="D11" s="7">
        <f t="shared" si="1"/>
        <v>0</v>
      </c>
      <c r="E11" s="7">
        <f t="shared" si="1"/>
        <v>0</v>
      </c>
      <c r="F11" s="7">
        <f t="shared" si="1"/>
        <v>0</v>
      </c>
      <c r="G11" s="7">
        <f t="shared" si="1"/>
        <v>0</v>
      </c>
      <c r="H11" s="7">
        <f t="shared" si="1"/>
        <v>0</v>
      </c>
      <c r="I11" s="7">
        <f t="shared" si="1"/>
        <v>0</v>
      </c>
      <c r="J11" s="7">
        <f t="shared" si="1"/>
        <v>0</v>
      </c>
      <c r="K11" s="7">
        <f t="shared" si="1"/>
        <v>0</v>
      </c>
      <c r="L11" s="7">
        <f t="shared" si="1"/>
        <v>0</v>
      </c>
      <c r="M11" s="114">
        <f t="shared" si="1"/>
        <v>0</v>
      </c>
      <c r="N11" s="114">
        <f t="shared" si="1"/>
        <v>0</v>
      </c>
      <c r="O11" s="7">
        <f t="shared" si="1"/>
        <v>0</v>
      </c>
      <c r="P11" s="7">
        <f>SUM(P12:P15)</f>
        <v>0</v>
      </c>
      <c r="Q11" s="31" t="e">
        <f>O11/P11*100</f>
        <v>#DIV/0!</v>
      </c>
    </row>
    <row r="12" spans="1:19" ht="14.25" customHeight="1" x14ac:dyDescent="0.2">
      <c r="A12" s="132"/>
      <c r="B12" s="115" t="s">
        <v>112</v>
      </c>
      <c r="C12" s="370"/>
      <c r="D12" s="370"/>
      <c r="E12" s="370"/>
      <c r="F12" s="370"/>
      <c r="G12" s="370"/>
      <c r="H12" s="370"/>
      <c r="I12" s="370"/>
      <c r="J12" s="370"/>
      <c r="K12" s="370"/>
      <c r="L12" s="379"/>
      <c r="M12" s="370"/>
      <c r="N12" s="370"/>
      <c r="O12" s="9">
        <f>SUM(C12:N12)</f>
        <v>0</v>
      </c>
      <c r="P12" s="9"/>
      <c r="Q12" s="33"/>
    </row>
    <row r="13" spans="1:19" ht="14.25" customHeight="1" x14ac:dyDescent="0.2">
      <c r="A13" s="134"/>
      <c r="B13" s="6" t="s">
        <v>288</v>
      </c>
      <c r="C13" s="379"/>
      <c r="D13" s="379"/>
      <c r="E13" s="379"/>
      <c r="F13" s="379"/>
      <c r="G13" s="379"/>
      <c r="H13" s="379"/>
      <c r="I13" s="379"/>
      <c r="J13" s="379"/>
      <c r="K13" s="379"/>
      <c r="L13" s="379"/>
      <c r="M13" s="379"/>
      <c r="N13" s="379"/>
      <c r="O13" s="10">
        <f>SUM(C13:N13)</f>
        <v>0</v>
      </c>
      <c r="P13" s="10"/>
      <c r="Q13" s="38"/>
    </row>
    <row r="14" spans="1:19" ht="14.25" customHeight="1" x14ac:dyDescent="0.2">
      <c r="A14" s="134"/>
      <c r="B14" s="6" t="s">
        <v>270</v>
      </c>
      <c r="C14" s="379"/>
      <c r="D14" s="379"/>
      <c r="E14" s="379"/>
      <c r="F14" s="379"/>
      <c r="G14" s="379"/>
      <c r="H14" s="379"/>
      <c r="I14" s="379"/>
      <c r="J14" s="379"/>
      <c r="K14" s="379"/>
      <c r="L14" s="379"/>
      <c r="M14" s="379"/>
      <c r="N14" s="379"/>
      <c r="O14" s="10">
        <f>SUM(C14:N14)</f>
        <v>0</v>
      </c>
      <c r="P14" s="10"/>
      <c r="Q14" s="38"/>
    </row>
    <row r="15" spans="1:19" ht="14.25" customHeight="1" x14ac:dyDescent="0.2">
      <c r="A15" s="206"/>
      <c r="B15" s="5" t="s">
        <v>155</v>
      </c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83"/>
      <c r="N15" s="383"/>
      <c r="O15" s="40">
        <f>SUM(C15:N15)</f>
        <v>0</v>
      </c>
      <c r="P15" s="40"/>
      <c r="Q15" s="49"/>
    </row>
    <row r="16" spans="1:19" ht="14.25" customHeight="1" x14ac:dyDescent="0.2">
      <c r="A16" s="136">
        <v>34</v>
      </c>
      <c r="B16" s="128" t="s">
        <v>211</v>
      </c>
      <c r="C16" s="378">
        <f>C17+C18</f>
        <v>46188.39</v>
      </c>
      <c r="D16" s="378">
        <f t="shared" ref="D16:N16" si="2">D17+D18</f>
        <v>46424.58</v>
      </c>
      <c r="E16" s="378">
        <f t="shared" si="2"/>
        <v>0</v>
      </c>
      <c r="F16" s="378">
        <f t="shared" si="2"/>
        <v>0</v>
      </c>
      <c r="G16" s="378">
        <f t="shared" si="2"/>
        <v>0</v>
      </c>
      <c r="H16" s="378">
        <f t="shared" si="2"/>
        <v>0</v>
      </c>
      <c r="I16" s="378">
        <f t="shared" si="2"/>
        <v>0</v>
      </c>
      <c r="J16" s="378">
        <f t="shared" si="2"/>
        <v>0</v>
      </c>
      <c r="K16" s="378">
        <f t="shared" si="2"/>
        <v>0</v>
      </c>
      <c r="L16" s="378">
        <f t="shared" si="2"/>
        <v>0</v>
      </c>
      <c r="M16" s="378">
        <f t="shared" si="2"/>
        <v>0</v>
      </c>
      <c r="N16" s="378">
        <f t="shared" si="2"/>
        <v>0</v>
      </c>
      <c r="O16" s="371">
        <f>O17+O18</f>
        <v>92612.97</v>
      </c>
      <c r="P16" s="371">
        <f>P17+P18</f>
        <v>0</v>
      </c>
      <c r="Q16" s="49" t="e">
        <f>O16/P16*100</f>
        <v>#DIV/0!</v>
      </c>
    </row>
    <row r="17" spans="1:19" ht="12.75" customHeight="1" x14ac:dyDescent="0.2">
      <c r="A17" s="697"/>
      <c r="B17" s="710" t="s">
        <v>298</v>
      </c>
      <c r="C17" s="382">
        <v>36714.050000000003</v>
      </c>
      <c r="D17" s="377">
        <v>37085.5</v>
      </c>
      <c r="E17" s="382"/>
      <c r="F17" s="382"/>
      <c r="G17" s="382"/>
      <c r="H17" s="377"/>
      <c r="I17" s="377"/>
      <c r="J17" s="377"/>
      <c r="K17" s="382"/>
      <c r="L17" s="382"/>
      <c r="M17" s="382"/>
      <c r="N17" s="382"/>
      <c r="O17" s="10">
        <f>SUM(C17:N17)</f>
        <v>73799.55</v>
      </c>
      <c r="P17" s="37"/>
      <c r="Q17" s="26"/>
    </row>
    <row r="18" spans="1:19" ht="12.75" customHeight="1" x14ac:dyDescent="0.2">
      <c r="A18" s="697"/>
      <c r="B18" s="710" t="s">
        <v>417</v>
      </c>
      <c r="C18" s="382">
        <v>9474.34</v>
      </c>
      <c r="D18" s="382">
        <v>9339.08</v>
      </c>
      <c r="E18" s="382"/>
      <c r="F18" s="382"/>
      <c r="G18" s="382"/>
      <c r="H18" s="377"/>
      <c r="I18" s="377"/>
      <c r="J18" s="382"/>
      <c r="K18" s="382"/>
      <c r="L18" s="382"/>
      <c r="M18" s="382"/>
      <c r="N18" s="382"/>
      <c r="O18" s="10">
        <f>SUM(C18:N18)</f>
        <v>18813.419999999998</v>
      </c>
      <c r="P18" s="37"/>
      <c r="Q18" s="26"/>
    </row>
    <row r="19" spans="1:19" ht="14.25" customHeight="1" x14ac:dyDescent="0.2">
      <c r="A19" s="127">
        <v>36</v>
      </c>
      <c r="B19" s="128" t="s">
        <v>21</v>
      </c>
      <c r="C19" s="8">
        <f t="shared" ref="C19:O19" si="3">SUM(C20:C24)</f>
        <v>787.98</v>
      </c>
      <c r="D19" s="8">
        <f t="shared" si="3"/>
        <v>0</v>
      </c>
      <c r="E19" s="8">
        <f t="shared" si="3"/>
        <v>0</v>
      </c>
      <c r="F19" s="8">
        <f t="shared" si="3"/>
        <v>0</v>
      </c>
      <c r="G19" s="8">
        <f t="shared" si="3"/>
        <v>0</v>
      </c>
      <c r="H19" s="8">
        <f t="shared" si="3"/>
        <v>0</v>
      </c>
      <c r="I19" s="8">
        <f t="shared" si="3"/>
        <v>0</v>
      </c>
      <c r="J19" s="8">
        <f t="shared" si="3"/>
        <v>0</v>
      </c>
      <c r="K19" s="8">
        <f t="shared" si="3"/>
        <v>0</v>
      </c>
      <c r="L19" s="8">
        <f t="shared" si="3"/>
        <v>0</v>
      </c>
      <c r="M19" s="8">
        <f t="shared" si="3"/>
        <v>0</v>
      </c>
      <c r="N19" s="8">
        <f t="shared" si="3"/>
        <v>0</v>
      </c>
      <c r="O19" s="8">
        <f t="shared" si="3"/>
        <v>787.98</v>
      </c>
      <c r="P19" s="8">
        <f>SUM(P20:P24)</f>
        <v>0</v>
      </c>
      <c r="Q19" s="31" t="e">
        <f>O19/P19*100</f>
        <v>#DIV/0!</v>
      </c>
    </row>
    <row r="20" spans="1:19" ht="12.75" customHeight="1" x14ac:dyDescent="0.2">
      <c r="A20" s="134"/>
      <c r="B20" s="216" t="s">
        <v>151</v>
      </c>
      <c r="C20" s="372">
        <v>787.98</v>
      </c>
      <c r="D20" s="372"/>
      <c r="E20" s="386"/>
      <c r="F20" s="372"/>
      <c r="G20" s="372"/>
      <c r="H20" s="372"/>
      <c r="I20" s="372"/>
      <c r="J20" s="372"/>
      <c r="K20" s="372"/>
      <c r="L20" s="372"/>
      <c r="M20" s="372"/>
      <c r="N20" s="372"/>
      <c r="O20" s="32">
        <f>SUM(C20:N20)</f>
        <v>787.98</v>
      </c>
      <c r="P20" s="10"/>
      <c r="Q20" s="38"/>
      <c r="S20" s="13"/>
    </row>
    <row r="21" spans="1:19" ht="12.4" customHeight="1" x14ac:dyDescent="0.2">
      <c r="A21" s="134"/>
      <c r="B21" s="6" t="s">
        <v>34</v>
      </c>
      <c r="C21" s="377"/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10">
        <f>SUM(C21:N21)</f>
        <v>0</v>
      </c>
      <c r="P21" s="10"/>
      <c r="Q21" s="38"/>
    </row>
    <row r="22" spans="1:19" ht="12.4" customHeight="1" x14ac:dyDescent="0.2">
      <c r="A22" s="134"/>
      <c r="B22" s="6" t="s">
        <v>26</v>
      </c>
      <c r="C22" s="377"/>
      <c r="D22" s="377"/>
      <c r="E22" s="377"/>
      <c r="F22" s="377"/>
      <c r="G22" s="418"/>
      <c r="H22" s="377"/>
      <c r="I22" s="377"/>
      <c r="J22" s="377"/>
      <c r="K22" s="377"/>
      <c r="L22" s="377"/>
      <c r="M22" s="377"/>
      <c r="N22" s="377"/>
      <c r="O22" s="10">
        <f>SUM(C22:N22)</f>
        <v>0</v>
      </c>
      <c r="P22" s="10"/>
      <c r="Q22" s="38"/>
    </row>
    <row r="23" spans="1:19" ht="12.4" customHeight="1" x14ac:dyDescent="0.2">
      <c r="A23" s="134"/>
      <c r="B23" s="6" t="s">
        <v>123</v>
      </c>
      <c r="C23" s="377"/>
      <c r="D23" s="377"/>
      <c r="E23" s="377"/>
      <c r="F23" s="418"/>
      <c r="G23" s="377"/>
      <c r="H23" s="377"/>
      <c r="I23" s="377"/>
      <c r="J23" s="377"/>
      <c r="K23" s="377"/>
      <c r="L23" s="377"/>
      <c r="M23" s="377"/>
      <c r="N23" s="377"/>
      <c r="O23" s="10">
        <f>SUM(C23:N23)</f>
        <v>0</v>
      </c>
      <c r="P23" s="10"/>
      <c r="Q23" s="38"/>
    </row>
    <row r="24" spans="1:19" ht="12.4" customHeight="1" x14ac:dyDescent="0.2">
      <c r="A24" s="134"/>
      <c r="B24" s="6" t="s">
        <v>158</v>
      </c>
      <c r="C24" s="379"/>
      <c r="D24" s="379"/>
      <c r="E24" s="377"/>
      <c r="F24" s="377"/>
      <c r="G24" s="377"/>
      <c r="H24" s="377"/>
      <c r="I24" s="377"/>
      <c r="J24" s="377"/>
      <c r="K24" s="377"/>
      <c r="L24" s="377"/>
      <c r="M24" s="377"/>
      <c r="N24" s="377"/>
      <c r="O24" s="39">
        <f>SUM(C24:N24)</f>
        <v>0</v>
      </c>
      <c r="P24" s="251"/>
      <c r="Q24" s="48"/>
      <c r="S24" s="13"/>
    </row>
    <row r="25" spans="1:19" ht="14.25" customHeight="1" x14ac:dyDescent="0.2">
      <c r="A25" s="127">
        <v>39</v>
      </c>
      <c r="B25" s="128" t="s">
        <v>11</v>
      </c>
      <c r="C25" s="7">
        <f>SUM(C26:C54)</f>
        <v>0</v>
      </c>
      <c r="D25" s="7">
        <f>SUM(D26:D54)-D28</f>
        <v>0</v>
      </c>
      <c r="E25" s="7">
        <f t="shared" ref="E25:P25" si="4">SUM(E26:E54)</f>
        <v>0</v>
      </c>
      <c r="F25" s="7">
        <f t="shared" si="4"/>
        <v>0</v>
      </c>
      <c r="G25" s="7">
        <f t="shared" si="4"/>
        <v>0</v>
      </c>
      <c r="H25" s="7">
        <f t="shared" si="4"/>
        <v>0</v>
      </c>
      <c r="I25" s="7">
        <f t="shared" si="4"/>
        <v>0</v>
      </c>
      <c r="J25" s="7">
        <f t="shared" si="4"/>
        <v>0</v>
      </c>
      <c r="K25" s="7">
        <f t="shared" si="4"/>
        <v>0</v>
      </c>
      <c r="L25" s="7">
        <f t="shared" si="4"/>
        <v>0</v>
      </c>
      <c r="M25" s="7">
        <f t="shared" si="4"/>
        <v>0</v>
      </c>
      <c r="N25" s="7">
        <f t="shared" si="4"/>
        <v>0</v>
      </c>
      <c r="O25" s="7">
        <f t="shared" si="4"/>
        <v>0</v>
      </c>
      <c r="P25" s="7">
        <f t="shared" si="4"/>
        <v>0</v>
      </c>
      <c r="Q25" s="49" t="e">
        <f>O25/P25*100</f>
        <v>#DIV/0!</v>
      </c>
    </row>
    <row r="26" spans="1:19" ht="12.4" customHeight="1" x14ac:dyDescent="0.2">
      <c r="A26" s="134"/>
      <c r="B26" s="6" t="s">
        <v>241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">
        <f>SUM(C26:N26)</f>
        <v>0</v>
      </c>
      <c r="P26" s="10"/>
      <c r="Q26" s="38"/>
    </row>
    <row r="27" spans="1:19" ht="12.4" customHeight="1" x14ac:dyDescent="0.2">
      <c r="A27" s="272"/>
      <c r="B27" s="6" t="s">
        <v>269</v>
      </c>
      <c r="C27" s="379"/>
      <c r="D27" s="379"/>
      <c r="E27" s="379"/>
      <c r="F27" s="379"/>
      <c r="G27" s="379"/>
      <c r="H27" s="379"/>
      <c r="I27" s="379"/>
      <c r="J27" s="379"/>
      <c r="K27" s="379"/>
      <c r="L27" s="379"/>
      <c r="M27" s="382"/>
      <c r="N27" s="382"/>
      <c r="O27" s="10">
        <f>SUM(C27:N27)</f>
        <v>0</v>
      </c>
      <c r="P27" s="10"/>
      <c r="Q27" s="38"/>
      <c r="R27" s="13"/>
    </row>
    <row r="28" spans="1:19" ht="12.4" customHeight="1" x14ac:dyDescent="0.2">
      <c r="A28" s="426"/>
      <c r="B28" s="6" t="s">
        <v>440</v>
      </c>
      <c r="C28" s="379"/>
      <c r="D28" s="865">
        <v>1881</v>
      </c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10">
        <f>SUM(C28:N28)-D28</f>
        <v>0</v>
      </c>
      <c r="P28" s="10"/>
      <c r="Q28" s="38"/>
    </row>
    <row r="29" spans="1:19" ht="12.4" customHeight="1" x14ac:dyDescent="0.2">
      <c r="A29" s="134"/>
      <c r="B29" s="105" t="s">
        <v>225</v>
      </c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10">
        <f t="shared" ref="O29:O67" si="5">SUM(C29:N29)</f>
        <v>0</v>
      </c>
      <c r="P29" s="10"/>
      <c r="Q29" s="38"/>
    </row>
    <row r="30" spans="1:19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10">
        <f t="shared" si="5"/>
        <v>0</v>
      </c>
      <c r="P30" s="10"/>
      <c r="Q30" s="38"/>
    </row>
    <row r="31" spans="1:19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10">
        <f t="shared" si="5"/>
        <v>0</v>
      </c>
      <c r="P31" s="10"/>
      <c r="Q31" s="38"/>
    </row>
    <row r="32" spans="1:19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10">
        <f t="shared" si="5"/>
        <v>0</v>
      </c>
      <c r="P32" s="10"/>
      <c r="Q32" s="38"/>
    </row>
    <row r="33" spans="1:20" ht="12.4" customHeight="1" x14ac:dyDescent="0.2">
      <c r="A33" s="134"/>
      <c r="B33" s="105" t="s">
        <v>230</v>
      </c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10">
        <f t="shared" si="5"/>
        <v>0</v>
      </c>
      <c r="P33" s="10"/>
      <c r="Q33" s="38"/>
    </row>
    <row r="34" spans="1:20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10">
        <f t="shared" si="5"/>
        <v>0</v>
      </c>
      <c r="P34" s="10"/>
      <c r="Q34" s="38"/>
    </row>
    <row r="35" spans="1:20" ht="12.4" customHeight="1" x14ac:dyDescent="0.2">
      <c r="A35" s="134"/>
      <c r="B35" s="105" t="s">
        <v>120</v>
      </c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10">
        <f t="shared" si="5"/>
        <v>0</v>
      </c>
      <c r="P35" s="10"/>
      <c r="Q35" s="38"/>
      <c r="S35" s="13"/>
    </row>
    <row r="36" spans="1:20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10">
        <f t="shared" si="5"/>
        <v>0</v>
      </c>
      <c r="P36" s="10"/>
      <c r="Q36" s="38"/>
      <c r="S36" s="13"/>
    </row>
    <row r="37" spans="1:20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10">
        <f t="shared" si="5"/>
        <v>0</v>
      </c>
      <c r="P37" s="10"/>
      <c r="Q37" s="38"/>
      <c r="S37" s="13"/>
      <c r="T37" s="355"/>
    </row>
    <row r="38" spans="1:20" ht="12.4" customHeight="1" x14ac:dyDescent="0.2">
      <c r="A38" s="134"/>
      <c r="B38" s="6" t="s">
        <v>46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10">
        <f t="shared" si="5"/>
        <v>0</v>
      </c>
      <c r="P38" s="10"/>
      <c r="Q38" s="38"/>
      <c r="S38" s="13"/>
    </row>
    <row r="39" spans="1:20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10">
        <f t="shared" si="5"/>
        <v>0</v>
      </c>
      <c r="P39" s="10"/>
      <c r="Q39" s="38"/>
      <c r="S39" s="13"/>
    </row>
    <row r="40" spans="1:20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10">
        <f t="shared" si="5"/>
        <v>0</v>
      </c>
      <c r="P40" s="37"/>
      <c r="Q40" s="26"/>
      <c r="S40" s="13"/>
    </row>
    <row r="41" spans="1:20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79"/>
      <c r="M41" s="379"/>
      <c r="N41" s="379"/>
      <c r="O41" s="10">
        <f>SUM(C41:N41)</f>
        <v>0</v>
      </c>
      <c r="P41" s="37"/>
      <c r="Q41" s="26"/>
      <c r="S41" s="13"/>
    </row>
    <row r="42" spans="1:20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10">
        <f t="shared" si="5"/>
        <v>0</v>
      </c>
      <c r="P42" s="37"/>
      <c r="Q42" s="26"/>
      <c r="S42" s="13"/>
    </row>
    <row r="43" spans="1:20" ht="12.4" customHeight="1" x14ac:dyDescent="0.2">
      <c r="A43" s="134"/>
      <c r="B43" s="6" t="s">
        <v>142</v>
      </c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10">
        <f t="shared" si="5"/>
        <v>0</v>
      </c>
      <c r="P43" s="37"/>
      <c r="Q43" s="26"/>
      <c r="S43" s="13"/>
    </row>
    <row r="44" spans="1:20" ht="12.4" customHeight="1" x14ac:dyDescent="0.2">
      <c r="A44" s="134"/>
      <c r="B44" s="6" t="s">
        <v>161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10">
        <f>SUM(C44:N44)</f>
        <v>0</v>
      </c>
      <c r="P44" s="252"/>
      <c r="Q44" s="26"/>
      <c r="S44" s="13"/>
    </row>
    <row r="45" spans="1:20" ht="12.4" customHeight="1" x14ac:dyDescent="0.2">
      <c r="A45" s="134"/>
      <c r="B45" s="6" t="s">
        <v>258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10">
        <f t="shared" si="5"/>
        <v>0</v>
      </c>
      <c r="P45" s="252"/>
      <c r="Q45" s="26"/>
      <c r="S45" s="13"/>
    </row>
    <row r="46" spans="1:20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10">
        <f t="shared" si="5"/>
        <v>0</v>
      </c>
      <c r="P46" s="37"/>
      <c r="Q46" s="26"/>
      <c r="S46" s="13"/>
    </row>
    <row r="47" spans="1:20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10">
        <f t="shared" si="5"/>
        <v>0</v>
      </c>
      <c r="P47" s="37"/>
      <c r="Q47" s="26"/>
      <c r="S47" s="13"/>
    </row>
    <row r="48" spans="1:20" ht="12.4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10">
        <f t="shared" si="5"/>
        <v>0</v>
      </c>
      <c r="P48" s="37"/>
      <c r="Q48" s="26"/>
    </row>
    <row r="49" spans="1:18" ht="12.4" customHeight="1" x14ac:dyDescent="0.2">
      <c r="A49" s="134"/>
      <c r="B49" s="6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10">
        <f t="shared" si="5"/>
        <v>0</v>
      </c>
      <c r="P49" s="37"/>
      <c r="Q49" s="26"/>
    </row>
    <row r="50" spans="1:18" ht="12.4" customHeight="1" x14ac:dyDescent="0.2">
      <c r="A50" s="134"/>
      <c r="B50" s="6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10">
        <f t="shared" si="5"/>
        <v>0</v>
      </c>
      <c r="P50" s="37"/>
      <c r="Q50" s="26"/>
    </row>
    <row r="51" spans="1:18" ht="12.4" customHeight="1" x14ac:dyDescent="0.2">
      <c r="A51" s="134"/>
      <c r="B51" s="6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10">
        <f t="shared" si="5"/>
        <v>0</v>
      </c>
      <c r="P51" s="37"/>
      <c r="Q51" s="26"/>
    </row>
    <row r="52" spans="1:18" ht="12.4" customHeight="1" x14ac:dyDescent="0.2">
      <c r="A52" s="134"/>
      <c r="B52" s="6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10">
        <f t="shared" si="5"/>
        <v>0</v>
      </c>
      <c r="P52" s="37"/>
      <c r="Q52" s="26"/>
    </row>
    <row r="53" spans="1:18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10">
        <f t="shared" si="5"/>
        <v>0</v>
      </c>
      <c r="P53" s="37"/>
      <c r="Q53" s="26"/>
    </row>
    <row r="54" spans="1:18" ht="12.4" customHeight="1" x14ac:dyDescent="0.2">
      <c r="A54" s="134"/>
      <c r="B54" s="6"/>
      <c r="C54" s="379"/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79"/>
      <c r="O54" s="10">
        <f t="shared" si="5"/>
        <v>0</v>
      </c>
      <c r="P54" s="37"/>
      <c r="Q54" s="26"/>
    </row>
    <row r="55" spans="1:18" ht="12.4" customHeight="1" x14ac:dyDescent="0.2">
      <c r="A55" s="576">
        <v>40</v>
      </c>
      <c r="B55" s="128" t="s">
        <v>263</v>
      </c>
      <c r="C55" s="8">
        <f>C56+C58</f>
        <v>0</v>
      </c>
      <c r="D55" s="8">
        <f t="shared" ref="D55:N55" si="6">D56+D58</f>
        <v>0</v>
      </c>
      <c r="E55" s="8">
        <f t="shared" si="6"/>
        <v>0</v>
      </c>
      <c r="F55" s="8">
        <f t="shared" si="6"/>
        <v>0</v>
      </c>
      <c r="G55" s="8">
        <f t="shared" si="6"/>
        <v>0</v>
      </c>
      <c r="H55" s="8">
        <f t="shared" si="6"/>
        <v>0</v>
      </c>
      <c r="I55" s="8">
        <f t="shared" si="6"/>
        <v>0</v>
      </c>
      <c r="J55" s="8">
        <f t="shared" si="6"/>
        <v>0</v>
      </c>
      <c r="K55" s="8">
        <f t="shared" si="6"/>
        <v>0</v>
      </c>
      <c r="L55" s="8">
        <f t="shared" si="6"/>
        <v>0</v>
      </c>
      <c r="M55" s="8">
        <f t="shared" si="6"/>
        <v>0</v>
      </c>
      <c r="N55" s="8">
        <f t="shared" si="6"/>
        <v>0</v>
      </c>
      <c r="O55" s="8">
        <f>SUM(O56:O58)</f>
        <v>0</v>
      </c>
      <c r="P55" s="30">
        <f>SUM(P56:P58)</f>
        <v>0</v>
      </c>
      <c r="Q55" s="42"/>
    </row>
    <row r="56" spans="1:18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</row>
    <row r="57" spans="1:18" ht="12.4" customHeight="1" x14ac:dyDescent="0.2">
      <c r="A57" s="134"/>
      <c r="B57" s="6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</row>
    <row r="58" spans="1:18" ht="12.4" customHeight="1" x14ac:dyDescent="0.2">
      <c r="A58" s="133"/>
      <c r="B58" s="5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</row>
    <row r="59" spans="1:18" ht="14.25" customHeight="1" x14ac:dyDescent="0.2">
      <c r="A59" s="206">
        <v>47</v>
      </c>
      <c r="B59" s="145" t="s">
        <v>20</v>
      </c>
      <c r="C59" s="40">
        <f>SUM(C60:C61)</f>
        <v>0</v>
      </c>
      <c r="D59" s="40">
        <f t="shared" ref="D59:O59" si="7">SUM(D60:D61)</f>
        <v>0</v>
      </c>
      <c r="E59" s="40">
        <f t="shared" si="7"/>
        <v>0</v>
      </c>
      <c r="F59" s="40">
        <f t="shared" si="7"/>
        <v>0</v>
      </c>
      <c r="G59" s="40">
        <f t="shared" si="7"/>
        <v>0</v>
      </c>
      <c r="H59" s="40">
        <f t="shared" si="7"/>
        <v>0</v>
      </c>
      <c r="I59" s="40">
        <f t="shared" si="7"/>
        <v>0</v>
      </c>
      <c r="J59" s="40">
        <f t="shared" si="7"/>
        <v>0</v>
      </c>
      <c r="K59" s="40">
        <f t="shared" si="7"/>
        <v>0</v>
      </c>
      <c r="L59" s="40">
        <f t="shared" si="7"/>
        <v>0</v>
      </c>
      <c r="M59" s="40">
        <f t="shared" si="7"/>
        <v>0</v>
      </c>
      <c r="N59" s="40">
        <f t="shared" si="7"/>
        <v>0</v>
      </c>
      <c r="O59" s="39">
        <f t="shared" si="7"/>
        <v>0</v>
      </c>
      <c r="P59" s="40">
        <f>SUM(P60:P61)</f>
        <v>0</v>
      </c>
      <c r="Q59" s="48"/>
    </row>
    <row r="60" spans="1:18" ht="14.25" customHeight="1" x14ac:dyDescent="0.2">
      <c r="A60" s="392"/>
      <c r="B60" s="6" t="s">
        <v>218</v>
      </c>
      <c r="C60" s="379"/>
      <c r="D60" s="379"/>
      <c r="E60" s="379"/>
      <c r="F60" s="379"/>
      <c r="G60" s="379"/>
      <c r="H60" s="379"/>
      <c r="I60" s="379"/>
      <c r="J60" s="379"/>
      <c r="K60" s="379"/>
      <c r="L60" s="379"/>
      <c r="M60" s="379"/>
      <c r="N60" s="379"/>
      <c r="O60" s="10">
        <f t="shared" si="5"/>
        <v>0</v>
      </c>
      <c r="P60" s="10"/>
      <c r="Q60" s="38"/>
    </row>
    <row r="61" spans="1:18" ht="14.25" customHeight="1" x14ac:dyDescent="0.2">
      <c r="A61" s="133"/>
      <c r="B61" s="5" t="s">
        <v>237</v>
      </c>
      <c r="C61" s="379"/>
      <c r="D61" s="379"/>
      <c r="E61" s="379"/>
      <c r="F61" s="379"/>
      <c r="G61" s="379"/>
      <c r="H61" s="382"/>
      <c r="I61" s="382"/>
      <c r="J61" s="379"/>
      <c r="K61" s="379"/>
      <c r="L61" s="379"/>
      <c r="M61" s="379"/>
      <c r="N61" s="379"/>
      <c r="O61" s="37">
        <f t="shared" si="5"/>
        <v>0</v>
      </c>
      <c r="P61" s="40"/>
      <c r="Q61" s="49"/>
    </row>
    <row r="62" spans="1:18" ht="14.25" customHeight="1" x14ac:dyDescent="0.2">
      <c r="A62" s="127">
        <v>49</v>
      </c>
      <c r="B62" s="128" t="s">
        <v>432</v>
      </c>
      <c r="C62" s="374">
        <v>190</v>
      </c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>SUM(C62:N62)</f>
        <v>190</v>
      </c>
      <c r="P62" s="5"/>
      <c r="Q62" s="49"/>
      <c r="R62" s="17"/>
    </row>
    <row r="63" spans="1:18" ht="14.25" customHeight="1" x14ac:dyDescent="0.2">
      <c r="A63" s="136">
        <v>92</v>
      </c>
      <c r="B63" s="128" t="s">
        <v>447</v>
      </c>
      <c r="C63" s="374">
        <v>185.56</v>
      </c>
      <c r="D63" s="385"/>
      <c r="E63" s="385"/>
      <c r="F63" s="385"/>
      <c r="G63" s="385"/>
      <c r="H63" s="385"/>
      <c r="I63" s="385"/>
      <c r="J63" s="385"/>
      <c r="K63" s="385"/>
      <c r="L63" s="385"/>
      <c r="M63" s="385"/>
      <c r="N63" s="385"/>
      <c r="O63" s="8">
        <f t="shared" si="5"/>
        <v>185.56</v>
      </c>
      <c r="P63" s="8"/>
      <c r="Q63" s="31" t="e">
        <f>O63/P63*100</f>
        <v>#DIV/0!</v>
      </c>
    </row>
    <row r="64" spans="1:18" ht="14.25" customHeight="1" x14ac:dyDescent="0.2">
      <c r="A64" s="127">
        <v>93</v>
      </c>
      <c r="B64" s="128" t="s">
        <v>184</v>
      </c>
      <c r="C64" s="385"/>
      <c r="D64" s="385"/>
      <c r="E64" s="385"/>
      <c r="F64" s="385"/>
      <c r="G64" s="385"/>
      <c r="H64" s="385"/>
      <c r="I64" s="385"/>
      <c r="J64" s="385"/>
      <c r="K64" s="385"/>
      <c r="L64" s="385"/>
      <c r="M64" s="385"/>
      <c r="N64" s="385"/>
      <c r="O64" s="8">
        <f t="shared" si="5"/>
        <v>0</v>
      </c>
      <c r="P64" s="8"/>
      <c r="Q64" s="42"/>
    </row>
    <row r="65" spans="1:17" ht="14.25" customHeight="1" thickBot="1" x14ac:dyDescent="0.25">
      <c r="A65" s="496">
        <v>20</v>
      </c>
      <c r="B65" s="137" t="s">
        <v>236</v>
      </c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8"/>
      <c r="N65" s="388"/>
      <c r="O65" s="124">
        <f t="shared" si="5"/>
        <v>0</v>
      </c>
      <c r="P65" s="509"/>
      <c r="Q65" s="503"/>
    </row>
    <row r="66" spans="1:17" ht="14.25" customHeight="1" thickBot="1" x14ac:dyDescent="0.25">
      <c r="A66" s="879" t="s">
        <v>162</v>
      </c>
      <c r="B66" s="880"/>
      <c r="C66" s="309">
        <f>C4+C5+C6+C11+C16+C19+C25+C55+C59+C62+C63+C64+C65</f>
        <v>47351.93</v>
      </c>
      <c r="D66" s="309">
        <f t="shared" ref="D66:N66" si="8">D4+D5+D6+D11+D16+D19+D25+D55+D59+D62+D63+D64+D65</f>
        <v>46424.58</v>
      </c>
      <c r="E66" s="309">
        <f t="shared" si="8"/>
        <v>0</v>
      </c>
      <c r="F66" s="309">
        <f t="shared" si="8"/>
        <v>0</v>
      </c>
      <c r="G66" s="309">
        <f t="shared" si="8"/>
        <v>0</v>
      </c>
      <c r="H66" s="309">
        <f t="shared" si="8"/>
        <v>0</v>
      </c>
      <c r="I66" s="309">
        <f t="shared" si="8"/>
        <v>0</v>
      </c>
      <c r="J66" s="309">
        <f t="shared" si="8"/>
        <v>0</v>
      </c>
      <c r="K66" s="309">
        <f t="shared" si="8"/>
        <v>0</v>
      </c>
      <c r="L66" s="309">
        <f t="shared" si="8"/>
        <v>0</v>
      </c>
      <c r="M66" s="309">
        <f t="shared" si="8"/>
        <v>0</v>
      </c>
      <c r="N66" s="309">
        <f t="shared" si="8"/>
        <v>0</v>
      </c>
      <c r="O66" s="309">
        <f>O4+O5+O6+O11+O16+O19+O25+O55+O59+O62+O63+O64+O65</f>
        <v>93776.51</v>
      </c>
      <c r="P66" s="309">
        <f>P4+P5+P6+P11+P16+P19+P25+P55+P59+P62+P63+P64+P65</f>
        <v>0</v>
      </c>
      <c r="Q66" s="511" t="e">
        <f>O66/P66*100</f>
        <v>#DIV/0!</v>
      </c>
    </row>
    <row r="67" spans="1:17" ht="14.25" hidden="1" customHeight="1" thickBot="1" x14ac:dyDescent="0.25">
      <c r="A67" s="138">
        <v>51</v>
      </c>
      <c r="B67" s="146" t="s">
        <v>152</v>
      </c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2">
        <f t="shared" si="5"/>
        <v>0</v>
      </c>
      <c r="P67" s="12"/>
      <c r="Q67" s="36"/>
    </row>
    <row r="68" spans="1:17" ht="15" customHeight="1" thickBot="1" x14ac:dyDescent="0.25">
      <c r="A68" s="195">
        <v>52</v>
      </c>
      <c r="B68" s="139" t="s">
        <v>164</v>
      </c>
      <c r="C68" s="387"/>
      <c r="D68" s="387"/>
      <c r="E68" s="387"/>
      <c r="F68" s="387"/>
      <c r="G68" s="387"/>
      <c r="H68" s="387"/>
      <c r="I68" s="387"/>
      <c r="J68" s="387"/>
      <c r="K68" s="387"/>
      <c r="L68" s="387"/>
      <c r="M68" s="387"/>
      <c r="N68" s="387"/>
      <c r="O68" s="12">
        <f>SUM(C68:N68)</f>
        <v>0</v>
      </c>
      <c r="P68" s="12"/>
      <c r="Q68" s="196" t="e">
        <f>O68/P68*100</f>
        <v>#DIV/0!</v>
      </c>
    </row>
    <row r="69" spans="1:17" ht="14.25" customHeight="1" thickBot="1" x14ac:dyDescent="0.25">
      <c r="A69" s="877" t="s">
        <v>163</v>
      </c>
      <c r="B69" s="878"/>
      <c r="C69" s="310">
        <f>SUM(C66:C68)</f>
        <v>47351.93</v>
      </c>
      <c r="D69" s="310">
        <f t="shared" ref="D69:N69" si="9">SUM(D68+D66)</f>
        <v>46424.58</v>
      </c>
      <c r="E69" s="310">
        <f t="shared" si="9"/>
        <v>0</v>
      </c>
      <c r="F69" s="310">
        <f t="shared" si="9"/>
        <v>0</v>
      </c>
      <c r="G69" s="310">
        <f t="shared" si="9"/>
        <v>0</v>
      </c>
      <c r="H69" s="310">
        <f t="shared" si="9"/>
        <v>0</v>
      </c>
      <c r="I69" s="310">
        <f t="shared" si="9"/>
        <v>0</v>
      </c>
      <c r="J69" s="310">
        <f t="shared" si="9"/>
        <v>0</v>
      </c>
      <c r="K69" s="310">
        <f t="shared" si="9"/>
        <v>0</v>
      </c>
      <c r="L69" s="310">
        <f t="shared" si="9"/>
        <v>0</v>
      </c>
      <c r="M69" s="310">
        <f t="shared" si="9"/>
        <v>0</v>
      </c>
      <c r="N69" s="310">
        <f t="shared" si="9"/>
        <v>0</v>
      </c>
      <c r="O69" s="311">
        <f>SUM(O66:O68)</f>
        <v>93776.51</v>
      </c>
      <c r="P69" s="311">
        <f>SUM(P66:P68)</f>
        <v>0</v>
      </c>
      <c r="Q69" s="312" t="e">
        <f>O69/P69*100</f>
        <v>#DIV/0!</v>
      </c>
    </row>
    <row r="70" spans="1:17" ht="12.75" customHeight="1" x14ac:dyDescent="0.2">
      <c r="A70" s="392"/>
      <c r="B70" s="306"/>
      <c r="C70" s="396"/>
      <c r="D70" s="396"/>
      <c r="E70" s="396"/>
      <c r="F70" s="396"/>
      <c r="G70" s="396"/>
      <c r="H70" s="398"/>
      <c r="I70" s="398"/>
      <c r="J70" s="395"/>
      <c r="K70" s="395"/>
      <c r="L70" s="395"/>
      <c r="M70" s="395"/>
      <c r="N70" s="395"/>
      <c r="O70" s="17"/>
      <c r="P70" s="17"/>
      <c r="Q70" s="17"/>
    </row>
    <row r="71" spans="1:17" ht="12.4" customHeight="1" x14ac:dyDescent="0.2">
      <c r="A71" s="680"/>
      <c r="B71" s="17"/>
      <c r="C71" s="396"/>
      <c r="D71" s="396"/>
      <c r="E71" s="396"/>
      <c r="F71" s="396"/>
      <c r="G71" s="396"/>
      <c r="H71" s="398"/>
      <c r="I71" s="398"/>
      <c r="J71" s="398"/>
      <c r="K71" s="413"/>
      <c r="L71" s="398"/>
      <c r="M71" s="398"/>
      <c r="N71" s="398"/>
      <c r="O71" s="17"/>
      <c r="P71" s="28"/>
      <c r="Q71" s="17"/>
    </row>
    <row r="72" spans="1:17" ht="12.4" customHeight="1" x14ac:dyDescent="0.2">
      <c r="A72" s="684" t="s">
        <v>286</v>
      </c>
      <c r="B72" s="864" t="s">
        <v>436</v>
      </c>
      <c r="C72" s="396"/>
      <c r="D72" s="396"/>
      <c r="E72" s="396"/>
      <c r="F72" s="396"/>
      <c r="G72" s="396"/>
      <c r="H72" s="398"/>
      <c r="I72" s="398"/>
      <c r="J72" s="398"/>
      <c r="K72" s="413"/>
      <c r="L72" s="398"/>
      <c r="M72" s="398"/>
      <c r="N72" s="398"/>
      <c r="O72" s="17"/>
      <c r="P72" s="28"/>
      <c r="Q72" s="17"/>
    </row>
    <row r="73" spans="1:17" ht="12" x14ac:dyDescent="0.2">
      <c r="A73" s="684" t="s">
        <v>291</v>
      </c>
      <c r="B73" s="883" t="s">
        <v>443</v>
      </c>
      <c r="C73" s="883"/>
      <c r="D73" s="883"/>
      <c r="E73" s="883"/>
      <c r="F73" s="883"/>
      <c r="G73" s="883"/>
      <c r="H73" s="396"/>
      <c r="I73" s="398"/>
      <c r="J73" s="398"/>
      <c r="K73" s="395"/>
      <c r="L73" s="395"/>
      <c r="M73" s="398"/>
      <c r="N73" s="398"/>
      <c r="O73" s="17"/>
      <c r="P73" s="28"/>
      <c r="Q73" s="17"/>
    </row>
    <row r="74" spans="1:17" ht="15.75" customHeight="1" x14ac:dyDescent="0.2">
      <c r="A74" s="875"/>
      <c r="B74" s="715"/>
      <c r="C74" s="396"/>
      <c r="D74" s="396"/>
      <c r="E74" s="396"/>
      <c r="F74" s="396"/>
      <c r="G74" s="396"/>
      <c r="H74" s="396"/>
      <c r="I74" s="398"/>
      <c r="J74" s="398"/>
      <c r="K74" s="395"/>
      <c r="L74" s="395"/>
      <c r="M74" s="398"/>
      <c r="N74" s="398"/>
      <c r="O74" s="17"/>
      <c r="P74" s="28"/>
      <c r="Q74" s="17"/>
    </row>
    <row r="75" spans="1:17" ht="12" x14ac:dyDescent="0.2">
      <c r="A75" s="875"/>
      <c r="B75" s="715"/>
      <c r="C75" s="396"/>
      <c r="D75" s="396"/>
      <c r="E75" s="396"/>
      <c r="F75" s="396"/>
      <c r="G75" s="396"/>
      <c r="H75" s="396"/>
      <c r="I75" s="398"/>
      <c r="J75" s="398"/>
      <c r="K75" s="395"/>
      <c r="L75" s="395"/>
      <c r="M75" s="398"/>
      <c r="N75" s="398"/>
      <c r="O75" s="17"/>
      <c r="P75" s="28"/>
      <c r="Q75" s="17"/>
    </row>
    <row r="76" spans="1:17" ht="12" x14ac:dyDescent="0.2">
      <c r="A76" s="684"/>
      <c r="B76" s="715"/>
      <c r="C76" s="396"/>
      <c r="D76" s="396"/>
      <c r="E76" s="396"/>
      <c r="F76" s="396"/>
      <c r="G76" s="396"/>
      <c r="H76" s="396"/>
      <c r="I76" s="398"/>
      <c r="J76" s="398"/>
      <c r="K76" s="395"/>
      <c r="L76" s="395"/>
      <c r="M76" s="398"/>
      <c r="N76" s="398"/>
      <c r="O76" s="17"/>
      <c r="P76" s="28"/>
      <c r="Q76" s="17"/>
    </row>
    <row r="77" spans="1:17" ht="12" x14ac:dyDescent="0.2">
      <c r="A77" s="680"/>
      <c r="B77" s="713"/>
      <c r="C77" s="396"/>
      <c r="D77" s="396"/>
      <c r="E77" s="396"/>
      <c r="F77" s="396"/>
      <c r="G77" s="396"/>
      <c r="H77" s="396"/>
      <c r="I77" s="398"/>
      <c r="J77" s="398"/>
      <c r="K77" s="395"/>
      <c r="L77" s="395"/>
      <c r="M77" s="398"/>
      <c r="N77" s="398"/>
      <c r="O77" s="17"/>
      <c r="P77" s="28"/>
      <c r="Q77" s="17"/>
    </row>
    <row r="78" spans="1:17" ht="12" x14ac:dyDescent="0.2">
      <c r="A78" s="680"/>
      <c r="B78" s="713"/>
      <c r="C78" s="396"/>
      <c r="D78" s="396"/>
      <c r="E78" s="396"/>
      <c r="F78" s="396"/>
      <c r="G78" s="396"/>
      <c r="H78" s="396"/>
      <c r="I78" s="398"/>
      <c r="J78" s="398"/>
      <c r="K78" s="395"/>
      <c r="L78" s="395"/>
      <c r="M78" s="398"/>
      <c r="N78" s="398"/>
      <c r="O78" s="17"/>
      <c r="P78" s="28"/>
      <c r="Q78" s="17"/>
    </row>
    <row r="79" spans="1:17" ht="12" x14ac:dyDescent="0.2">
      <c r="A79" s="680"/>
      <c r="B79" s="713"/>
      <c r="C79" s="396"/>
      <c r="D79" s="396"/>
      <c r="E79" s="396"/>
      <c r="F79" s="396"/>
      <c r="G79" s="396"/>
      <c r="H79" s="396"/>
      <c r="I79" s="398"/>
      <c r="J79" s="398"/>
      <c r="K79" s="395"/>
      <c r="L79" s="395"/>
      <c r="M79" s="398"/>
      <c r="N79" s="398"/>
      <c r="O79" s="17"/>
      <c r="P79" s="28"/>
      <c r="Q79" s="17"/>
    </row>
    <row r="80" spans="1:17" ht="12" x14ac:dyDescent="0.2">
      <c r="A80" s="680"/>
      <c r="B80" s="713"/>
      <c r="C80" s="396"/>
      <c r="D80" s="396"/>
      <c r="E80" s="396"/>
      <c r="F80" s="396"/>
      <c r="G80" s="396"/>
      <c r="H80" s="396"/>
      <c r="I80" s="398"/>
      <c r="J80" s="398"/>
      <c r="K80" s="395"/>
      <c r="L80" s="395"/>
      <c r="M80" s="398"/>
      <c r="N80" s="398"/>
      <c r="O80" s="17"/>
      <c r="P80" s="28"/>
      <c r="Q80" s="17"/>
    </row>
    <row r="81" spans="1:17" ht="12" x14ac:dyDescent="0.2">
      <c r="A81" s="680"/>
      <c r="B81" s="713"/>
      <c r="C81" s="396"/>
      <c r="D81" s="396"/>
      <c r="E81" s="396"/>
      <c r="F81" s="396"/>
      <c r="G81" s="396"/>
      <c r="H81" s="396"/>
      <c r="I81" s="398"/>
      <c r="J81" s="398"/>
      <c r="K81" s="395"/>
      <c r="L81" s="395"/>
      <c r="M81" s="398"/>
      <c r="N81" s="398"/>
      <c r="O81" s="17"/>
      <c r="P81" s="28"/>
      <c r="Q81" s="17"/>
    </row>
    <row r="82" spans="1:17" ht="12" x14ac:dyDescent="0.2">
      <c r="A82" s="680"/>
      <c r="B82" s="713"/>
      <c r="C82" s="396"/>
      <c r="D82" s="396"/>
      <c r="E82" s="396"/>
      <c r="F82" s="396"/>
      <c r="G82" s="396"/>
      <c r="H82" s="396"/>
      <c r="I82" s="398"/>
      <c r="J82" s="398"/>
      <c r="K82" s="395"/>
      <c r="L82" s="395"/>
      <c r="M82" s="398"/>
      <c r="N82" s="398"/>
      <c r="O82" s="17"/>
      <c r="P82" s="28"/>
      <c r="Q82" s="17"/>
    </row>
    <row r="83" spans="1:17" ht="12" x14ac:dyDescent="0.2">
      <c r="A83" s="680"/>
      <c r="B83" s="713"/>
      <c r="C83" s="396"/>
      <c r="D83" s="396"/>
      <c r="E83" s="396"/>
      <c r="F83" s="396"/>
      <c r="G83" s="396"/>
      <c r="H83" s="396"/>
      <c r="I83" s="398"/>
      <c r="J83" s="398"/>
      <c r="K83" s="395"/>
      <c r="L83" s="395"/>
      <c r="M83" s="398"/>
      <c r="N83" s="398"/>
      <c r="O83" s="17"/>
      <c r="P83" s="28"/>
      <c r="Q83" s="17"/>
    </row>
    <row r="84" spans="1:17" ht="12" x14ac:dyDescent="0.2">
      <c r="A84" s="875" t="s">
        <v>293</v>
      </c>
      <c r="B84" s="715"/>
      <c r="C84" s="396"/>
      <c r="D84" s="396"/>
      <c r="E84" s="396"/>
      <c r="F84" s="396"/>
      <c r="G84" s="396"/>
      <c r="H84" s="396"/>
      <c r="I84" s="398"/>
      <c r="J84" s="398"/>
      <c r="K84" s="395"/>
      <c r="L84" s="395"/>
      <c r="M84" s="398"/>
      <c r="N84" s="398"/>
      <c r="O84" s="17"/>
      <c r="P84" s="28"/>
      <c r="Q84" s="17"/>
    </row>
    <row r="85" spans="1:17" ht="12" x14ac:dyDescent="0.2">
      <c r="A85" s="875"/>
      <c r="B85" s="715"/>
      <c r="C85" s="396"/>
      <c r="D85" s="396"/>
      <c r="E85" s="396"/>
      <c r="F85" s="396"/>
      <c r="G85" s="396"/>
      <c r="H85" s="403"/>
      <c r="I85" s="395"/>
      <c r="J85" s="398"/>
      <c r="K85" s="398"/>
      <c r="L85" s="398"/>
      <c r="M85" s="395"/>
      <c r="N85" s="395"/>
      <c r="O85" s="395"/>
      <c r="P85" s="395"/>
      <c r="Q85" s="395"/>
    </row>
    <row r="86" spans="1:17" ht="12" x14ac:dyDescent="0.2">
      <c r="A86" s="875"/>
      <c r="B86" s="715"/>
      <c r="C86" s="396"/>
      <c r="D86" s="396"/>
      <c r="E86" s="396"/>
      <c r="F86" s="396"/>
      <c r="G86" s="396"/>
      <c r="H86" s="403"/>
      <c r="I86" s="395"/>
      <c r="J86" s="398"/>
      <c r="K86" s="398"/>
      <c r="L86" s="398"/>
      <c r="M86" s="395"/>
      <c r="N86" s="395"/>
      <c r="O86" s="395"/>
      <c r="P86" s="395"/>
      <c r="Q86" s="395"/>
    </row>
    <row r="87" spans="1:17" ht="12" x14ac:dyDescent="0.2">
      <c r="A87" s="875"/>
      <c r="B87" s="715"/>
      <c r="C87" s="396"/>
      <c r="D87" s="396"/>
      <c r="E87" s="396"/>
      <c r="F87" s="396"/>
      <c r="G87" s="396"/>
      <c r="H87" s="403"/>
      <c r="I87" s="395"/>
      <c r="J87" s="398"/>
      <c r="K87" s="398"/>
      <c r="L87" s="398"/>
      <c r="M87" s="395"/>
      <c r="N87" s="395"/>
      <c r="O87" s="395"/>
      <c r="P87" s="395"/>
      <c r="Q87" s="395"/>
    </row>
    <row r="88" spans="1:17" ht="12" x14ac:dyDescent="0.2">
      <c r="A88" s="875"/>
      <c r="B88" s="715"/>
      <c r="C88" s="396"/>
      <c r="D88" s="396"/>
      <c r="E88" s="396"/>
      <c r="F88" s="396"/>
      <c r="G88" s="396"/>
      <c r="H88" s="403"/>
      <c r="I88" s="395"/>
      <c r="J88" s="398"/>
      <c r="K88" s="398"/>
      <c r="L88" s="398"/>
      <c r="M88" s="395"/>
      <c r="N88" s="395"/>
      <c r="O88" s="395"/>
      <c r="P88" s="395"/>
      <c r="Q88" s="395"/>
    </row>
    <row r="89" spans="1:17" ht="12" x14ac:dyDescent="0.2">
      <c r="A89" s="875"/>
      <c r="B89" s="715"/>
      <c r="C89" s="396"/>
      <c r="D89" s="396"/>
      <c r="E89" s="396"/>
      <c r="F89" s="396"/>
      <c r="G89" s="396"/>
      <c r="H89" s="403"/>
      <c r="I89" s="395"/>
      <c r="J89" s="398"/>
      <c r="K89" s="398"/>
      <c r="L89" s="398"/>
      <c r="M89" s="395"/>
      <c r="N89" s="395"/>
      <c r="O89" s="395"/>
      <c r="P89" s="395"/>
      <c r="Q89" s="395"/>
    </row>
    <row r="90" spans="1:17" ht="12" x14ac:dyDescent="0.2">
      <c r="A90" s="875"/>
      <c r="B90" s="715"/>
      <c r="C90" s="396"/>
      <c r="D90" s="396"/>
      <c r="E90" s="396"/>
      <c r="F90" s="396"/>
      <c r="G90" s="396"/>
      <c r="H90" s="403"/>
      <c r="I90" s="395"/>
      <c r="J90" s="398"/>
      <c r="K90" s="398"/>
      <c r="L90" s="398"/>
      <c r="M90" s="395"/>
      <c r="N90" s="395"/>
      <c r="O90" s="395"/>
      <c r="P90" s="395"/>
      <c r="Q90" s="395"/>
    </row>
    <row r="91" spans="1:17" ht="12" x14ac:dyDescent="0.2">
      <c r="A91" s="875"/>
      <c r="B91" s="715"/>
      <c r="C91" s="396"/>
      <c r="D91" s="396"/>
      <c r="E91" s="396"/>
      <c r="F91" s="396"/>
      <c r="G91" s="396"/>
      <c r="H91" s="403"/>
      <c r="I91" s="395"/>
      <c r="J91" s="398"/>
      <c r="K91" s="398"/>
      <c r="L91" s="398"/>
      <c r="M91" s="395"/>
      <c r="N91" s="395"/>
      <c r="O91" s="395"/>
      <c r="P91" s="395"/>
      <c r="Q91" s="395"/>
    </row>
    <row r="92" spans="1:17" ht="12" x14ac:dyDescent="0.2">
      <c r="A92" s="875"/>
      <c r="B92" s="715"/>
      <c r="C92" s="396"/>
      <c r="D92" s="396"/>
      <c r="E92" s="396"/>
      <c r="F92" s="396"/>
      <c r="G92" s="396"/>
      <c r="H92" s="403"/>
      <c r="I92" s="395"/>
      <c r="J92" s="398"/>
      <c r="K92" s="398"/>
      <c r="L92" s="398"/>
      <c r="M92" s="395"/>
      <c r="N92" s="395"/>
      <c r="O92" s="395"/>
      <c r="P92" s="395"/>
      <c r="Q92" s="395"/>
    </row>
    <row r="93" spans="1:17" ht="12" x14ac:dyDescent="0.2">
      <c r="A93" s="875" t="s">
        <v>294</v>
      </c>
      <c r="B93" s="715"/>
      <c r="C93" s="396"/>
      <c r="D93" s="396"/>
      <c r="E93" s="396"/>
      <c r="F93" s="396"/>
      <c r="G93" s="396"/>
      <c r="H93" s="403"/>
      <c r="I93" s="395"/>
      <c r="J93" s="398"/>
      <c r="K93" s="398"/>
      <c r="L93" s="398"/>
      <c r="M93" s="395"/>
      <c r="N93" s="395"/>
      <c r="O93" s="395"/>
      <c r="P93" s="395"/>
      <c r="Q93" s="395"/>
    </row>
    <row r="94" spans="1:17" ht="12" x14ac:dyDescent="0.2">
      <c r="A94" s="875"/>
      <c r="B94" s="713"/>
      <c r="C94" s="396"/>
      <c r="D94" s="396"/>
      <c r="E94" s="396"/>
      <c r="F94" s="396"/>
      <c r="G94" s="396"/>
      <c r="H94" s="403"/>
      <c r="I94" s="395"/>
      <c r="J94" s="398"/>
      <c r="K94" s="398"/>
      <c r="L94" s="398"/>
      <c r="M94" s="395"/>
      <c r="N94" s="395"/>
      <c r="O94" s="395"/>
      <c r="P94" s="395"/>
      <c r="Q94" s="395"/>
    </row>
    <row r="95" spans="1:17" ht="12" x14ac:dyDescent="0.2">
      <c r="A95" s="875"/>
      <c r="B95" s="713"/>
      <c r="C95" s="396"/>
      <c r="D95" s="396"/>
      <c r="E95" s="396"/>
      <c r="F95" s="396"/>
      <c r="G95" s="396"/>
      <c r="H95" s="403"/>
      <c r="I95" s="395"/>
      <c r="J95" s="398"/>
      <c r="K95" s="398"/>
      <c r="L95" s="398"/>
      <c r="M95" s="395"/>
      <c r="N95" s="395"/>
      <c r="O95" s="395"/>
      <c r="P95" s="395"/>
      <c r="Q95" s="395"/>
    </row>
    <row r="96" spans="1:17" ht="12" x14ac:dyDescent="0.2">
      <c r="A96" s="875"/>
      <c r="B96" s="713"/>
      <c r="C96" s="396"/>
      <c r="D96" s="396"/>
      <c r="E96" s="396"/>
      <c r="F96" s="396"/>
      <c r="G96" s="396"/>
      <c r="H96" s="395"/>
      <c r="I96" s="395"/>
      <c r="J96" s="395"/>
      <c r="K96" s="395"/>
      <c r="L96" s="398"/>
      <c r="M96" s="398"/>
      <c r="N96" s="395"/>
      <c r="O96" s="395"/>
      <c r="P96" s="395"/>
      <c r="Q96" s="395"/>
    </row>
    <row r="97" spans="1:17" ht="12" x14ac:dyDescent="0.2">
      <c r="A97" s="875"/>
      <c r="B97" s="713"/>
      <c r="C97" s="396"/>
      <c r="D97" s="396"/>
      <c r="E97" s="396"/>
      <c r="F97" s="396"/>
      <c r="G97" s="396"/>
      <c r="H97" s="395"/>
      <c r="I97" s="395"/>
      <c r="J97" s="395"/>
      <c r="K97" s="395"/>
      <c r="L97" s="395"/>
      <c r="M97" s="395"/>
      <c r="N97" s="395"/>
      <c r="O97" s="395"/>
      <c r="P97" s="395"/>
      <c r="Q97" s="395"/>
    </row>
    <row r="98" spans="1:17" ht="12" x14ac:dyDescent="0.2">
      <c r="A98" s="875"/>
      <c r="B98" s="713"/>
      <c r="C98" s="396"/>
      <c r="D98" s="396"/>
      <c r="E98" s="396"/>
      <c r="F98" s="396"/>
      <c r="G98" s="396"/>
      <c r="H98" s="395"/>
      <c r="I98" s="395"/>
      <c r="J98" s="395"/>
      <c r="K98" s="395"/>
      <c r="L98" s="395"/>
      <c r="M98" s="395"/>
      <c r="N98" s="395"/>
      <c r="O98" s="395"/>
      <c r="P98" s="395"/>
      <c r="Q98" s="395"/>
    </row>
    <row r="99" spans="1:17" ht="12" x14ac:dyDescent="0.2">
      <c r="A99" s="875"/>
      <c r="B99" s="713"/>
      <c r="C99" s="411"/>
      <c r="D99" s="411"/>
      <c r="E99" s="411"/>
      <c r="F99" s="411"/>
      <c r="G99" s="411"/>
      <c r="H99" s="405"/>
      <c r="I99" s="405"/>
      <c r="J99" s="405"/>
      <c r="K99" s="405"/>
      <c r="L99" s="405"/>
      <c r="M99" s="405"/>
      <c r="N99" s="395"/>
      <c r="O99" s="395"/>
      <c r="P99" s="395"/>
      <c r="Q99" s="395"/>
    </row>
    <row r="100" spans="1:17" ht="12" x14ac:dyDescent="0.2">
      <c r="A100" s="875"/>
      <c r="B100" s="713"/>
      <c r="C100" s="411"/>
      <c r="D100" s="411"/>
      <c r="E100" s="411"/>
      <c r="F100" s="411"/>
      <c r="G100" s="411"/>
      <c r="H100" s="405"/>
      <c r="I100" s="405"/>
      <c r="J100" s="405"/>
      <c r="K100" s="405"/>
      <c r="L100" s="405"/>
      <c r="M100" s="405"/>
      <c r="N100" s="395"/>
      <c r="O100" s="395"/>
      <c r="P100" s="395"/>
      <c r="Q100" s="395"/>
    </row>
    <row r="101" spans="1:17" ht="12" x14ac:dyDescent="0.2">
      <c r="A101" s="684" t="s">
        <v>296</v>
      </c>
      <c r="B101" s="713"/>
      <c r="N101" s="395"/>
      <c r="O101" s="395"/>
      <c r="P101" s="395"/>
      <c r="Q101" s="395"/>
    </row>
    <row r="102" spans="1:17" ht="12" x14ac:dyDescent="0.2">
      <c r="A102" s="680"/>
      <c r="B102" s="425"/>
      <c r="N102" s="395"/>
      <c r="O102" s="395"/>
      <c r="P102" s="395"/>
      <c r="Q102" s="395"/>
    </row>
    <row r="103" spans="1:17" ht="12" x14ac:dyDescent="0.2">
      <c r="A103" s="680"/>
      <c r="B103" s="425"/>
      <c r="N103" s="395"/>
      <c r="O103" s="395"/>
      <c r="P103" s="395"/>
      <c r="Q103" s="395"/>
    </row>
    <row r="104" spans="1:17" ht="12" x14ac:dyDescent="0.2">
      <c r="A104" s="680"/>
      <c r="B104" s="425"/>
    </row>
  </sheetData>
  <mergeCells count="8">
    <mergeCell ref="A84:A92"/>
    <mergeCell ref="A93:A100"/>
    <mergeCell ref="A2:P2"/>
    <mergeCell ref="A69:B69"/>
    <mergeCell ref="A66:B66"/>
    <mergeCell ref="A3:B3"/>
    <mergeCell ref="A74:A75"/>
    <mergeCell ref="B73:G73"/>
  </mergeCells>
  <phoneticPr fontId="0" type="noConversion"/>
  <conditionalFormatting sqref="P56:P58">
    <cfRule type="cellIs" dxfId="7" priority="1" stopIfTrue="1" operator="greaterThan">
      <formula>100</formula>
    </cfRule>
  </conditionalFormatting>
  <printOptions horizontalCentered="1"/>
  <pageMargins left="0.19685039370078741" right="0.19685039370078741" top="0.59055118110236227" bottom="0.27559055118110237" header="0.35433070866141736" footer="0.15748031496062992"/>
  <pageSetup paperSize="9" scale="55" orientation="landscape" r:id="rId1"/>
  <headerFooter alignWithMargins="0">
    <oddHeader>&amp;L&amp;9Seção Financeira/ SADM/ EPSJV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S111"/>
  <sheetViews>
    <sheetView topLeftCell="A35" zoomScaleNormal="100" workbookViewId="0">
      <pane xSplit="2" topLeftCell="H1" activePane="topRight" state="frozen"/>
      <selection pane="topRight" activeCell="D18" sqref="D18"/>
    </sheetView>
  </sheetViews>
  <sheetFormatPr defaultColWidth="9.28515625" defaultRowHeight="11.25" x14ac:dyDescent="0.2"/>
  <cols>
    <col min="1" max="1" width="5.42578125" style="14" customWidth="1"/>
    <col min="2" max="2" width="25.85546875" style="1" customWidth="1"/>
    <col min="3" max="3" width="10.28515625" style="3" customWidth="1"/>
    <col min="4" max="5" width="9.7109375" style="3" customWidth="1"/>
    <col min="6" max="6" width="10" style="580" customWidth="1"/>
    <col min="7" max="7" width="10.7109375" style="580" customWidth="1"/>
    <col min="8" max="8" width="10.28515625" style="546" customWidth="1"/>
    <col min="9" max="9" width="9.7109375" style="546" customWidth="1"/>
    <col min="10" max="10" width="10.28515625" style="1" customWidth="1"/>
    <col min="11" max="11" width="10" style="1" bestFit="1" customWidth="1"/>
    <col min="12" max="12" width="10" style="1" customWidth="1"/>
    <col min="13" max="13" width="10.7109375" style="1" customWidth="1"/>
    <col min="14" max="14" width="10.28515625" style="1" customWidth="1"/>
    <col min="15" max="16" width="12.28515625" style="1" customWidth="1"/>
    <col min="17" max="17" width="7.42578125" style="1" customWidth="1"/>
    <col min="18" max="18" width="10.28515625" style="1" customWidth="1"/>
    <col min="19" max="19" width="9.42578125" style="1" bestFit="1" customWidth="1"/>
    <col min="20" max="20" width="11.28515625" style="1" bestFit="1" customWidth="1"/>
    <col min="21" max="16384" width="9.28515625" style="1"/>
  </cols>
  <sheetData>
    <row r="1" spans="1:17" ht="15" x14ac:dyDescent="0.25">
      <c r="A1" s="61" t="s">
        <v>418</v>
      </c>
    </row>
    <row r="2" spans="1:17" ht="15.75" x14ac:dyDescent="0.25">
      <c r="A2" s="887" t="s">
        <v>110</v>
      </c>
      <c r="B2" s="887"/>
      <c r="C2" s="887"/>
      <c r="D2" s="887"/>
      <c r="E2" s="887"/>
      <c r="F2" s="887"/>
      <c r="G2" s="887"/>
      <c r="H2" s="887"/>
      <c r="I2" s="887"/>
      <c r="J2" s="887"/>
      <c r="K2" s="887"/>
      <c r="L2" s="887"/>
      <c r="M2" s="887"/>
      <c r="N2" s="887"/>
      <c r="O2" s="887"/>
      <c r="P2" s="887"/>
      <c r="Q2" s="205"/>
    </row>
    <row r="3" spans="1:17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633" t="s">
        <v>16</v>
      </c>
      <c r="G3" s="633" t="s">
        <v>17</v>
      </c>
      <c r="H3" s="652" t="s">
        <v>3</v>
      </c>
      <c r="I3" s="655" t="s">
        <v>4</v>
      </c>
      <c r="J3" s="116" t="s">
        <v>5</v>
      </c>
      <c r="K3" s="116" t="s">
        <v>6</v>
      </c>
      <c r="L3" s="116" t="s">
        <v>7</v>
      </c>
      <c r="M3" s="116" t="s">
        <v>8</v>
      </c>
      <c r="N3" s="118" t="s">
        <v>9</v>
      </c>
      <c r="O3" s="119" t="s">
        <v>28</v>
      </c>
      <c r="P3" s="57" t="s">
        <v>157</v>
      </c>
      <c r="Q3" s="120" t="s">
        <v>76</v>
      </c>
    </row>
    <row r="4" spans="1:17" ht="14.25" customHeight="1" x14ac:dyDescent="0.2">
      <c r="A4" s="127">
        <v>14</v>
      </c>
      <c r="B4" s="128" t="s">
        <v>10</v>
      </c>
      <c r="C4" s="385"/>
      <c r="D4" s="385"/>
      <c r="E4" s="385"/>
      <c r="F4" s="617"/>
      <c r="G4" s="617"/>
      <c r="H4" s="567"/>
      <c r="I4" s="567"/>
      <c r="J4" s="385"/>
      <c r="K4" s="385"/>
      <c r="L4" s="385"/>
      <c r="M4" s="385"/>
      <c r="N4" s="385"/>
      <c r="O4" s="30">
        <f>SUM(C4:N4)</f>
        <v>0</v>
      </c>
      <c r="P4" s="8"/>
      <c r="Q4" s="31" t="e">
        <f>O4/P4*100</f>
        <v>#DIV/0!</v>
      </c>
    </row>
    <row r="5" spans="1:17" ht="14.25" customHeight="1" x14ac:dyDescent="0.2">
      <c r="A5" s="468">
        <v>18</v>
      </c>
      <c r="B5" s="128" t="s">
        <v>153</v>
      </c>
      <c r="C5" s="385">
        <v>10000</v>
      </c>
      <c r="D5" s="371">
        <v>10000</v>
      </c>
      <c r="E5" s="371"/>
      <c r="F5" s="606"/>
      <c r="G5" s="617"/>
      <c r="H5" s="617"/>
      <c r="I5" s="617"/>
      <c r="J5" s="385"/>
      <c r="K5" s="385"/>
      <c r="L5" s="385"/>
      <c r="M5" s="385"/>
      <c r="N5" s="385"/>
      <c r="O5" s="8">
        <f>SUM(C5:N5)</f>
        <v>20000</v>
      </c>
      <c r="P5" s="8"/>
      <c r="Q5" s="31"/>
    </row>
    <row r="6" spans="1:17" ht="14.25" customHeight="1" x14ac:dyDescent="0.2">
      <c r="A6" s="127">
        <v>30</v>
      </c>
      <c r="B6" s="128" t="s">
        <v>23</v>
      </c>
      <c r="C6" s="7">
        <f>SUM(C7:C10)</f>
        <v>0</v>
      </c>
      <c r="D6" s="8">
        <f t="shared" ref="D6:N6" si="0">SUM(D7:D10)</f>
        <v>0</v>
      </c>
      <c r="E6" s="8">
        <f t="shared" si="0"/>
        <v>0</v>
      </c>
      <c r="F6" s="606">
        <f t="shared" si="0"/>
        <v>0</v>
      </c>
      <c r="G6" s="606">
        <f t="shared" si="0"/>
        <v>0</v>
      </c>
      <c r="H6" s="606">
        <f t="shared" si="0"/>
        <v>0</v>
      </c>
      <c r="I6" s="606">
        <f t="shared" si="0"/>
        <v>0</v>
      </c>
      <c r="J6" s="7">
        <f t="shared" si="0"/>
        <v>0</v>
      </c>
      <c r="K6" s="7">
        <f t="shared" si="0"/>
        <v>0</v>
      </c>
      <c r="L6" s="7">
        <f t="shared" si="0"/>
        <v>0</v>
      </c>
      <c r="M6" s="7">
        <f t="shared" si="0"/>
        <v>0</v>
      </c>
      <c r="N6" s="7">
        <f t="shared" si="0"/>
        <v>0</v>
      </c>
      <c r="O6" s="30">
        <f>SUM(O7:O10)</f>
        <v>0</v>
      </c>
      <c r="P6" s="8">
        <f>SUM(P7:P10)</f>
        <v>0</v>
      </c>
      <c r="Q6" s="31"/>
    </row>
    <row r="7" spans="1:17" ht="12.4" customHeight="1" x14ac:dyDescent="0.2">
      <c r="A7" s="129"/>
      <c r="B7" s="115" t="s">
        <v>24</v>
      </c>
      <c r="C7" s="372"/>
      <c r="D7" s="372"/>
      <c r="E7" s="372"/>
      <c r="F7" s="372"/>
      <c r="G7" s="372"/>
      <c r="H7" s="372"/>
      <c r="I7" s="372"/>
      <c r="J7" s="372"/>
      <c r="K7" s="372"/>
      <c r="L7" s="372"/>
      <c r="M7" s="372"/>
      <c r="N7" s="377"/>
      <c r="O7" s="9">
        <f>SUM(C7:N7)</f>
        <v>0</v>
      </c>
      <c r="P7" s="10"/>
      <c r="Q7" s="38"/>
    </row>
    <row r="8" spans="1:17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>SUM(C8:N8)</f>
        <v>0</v>
      </c>
      <c r="P8" s="10"/>
      <c r="Q8" s="38"/>
    </row>
    <row r="9" spans="1:17" ht="12.4" customHeight="1" x14ac:dyDescent="0.2">
      <c r="A9" s="130"/>
      <c r="B9" s="6" t="s">
        <v>140</v>
      </c>
      <c r="C9" s="377"/>
      <c r="D9" s="377"/>
      <c r="E9" s="729"/>
      <c r="F9" s="729"/>
      <c r="G9" s="729"/>
      <c r="H9" s="729"/>
      <c r="I9" s="729"/>
      <c r="J9" s="377"/>
      <c r="K9" s="377"/>
      <c r="L9" s="377"/>
      <c r="M9" s="377"/>
      <c r="N9" s="377"/>
      <c r="O9" s="10">
        <f>SUM(C9:N9)</f>
        <v>0</v>
      </c>
      <c r="P9" s="10"/>
      <c r="Q9" s="38"/>
    </row>
    <row r="10" spans="1:17" ht="12.4" customHeight="1" x14ac:dyDescent="0.2">
      <c r="A10" s="131"/>
      <c r="B10" s="5" t="s">
        <v>305</v>
      </c>
      <c r="C10" s="378"/>
      <c r="D10" s="378"/>
      <c r="E10" s="386"/>
      <c r="F10" s="636"/>
      <c r="G10" s="636"/>
      <c r="H10" s="636"/>
      <c r="I10" s="636"/>
      <c r="J10" s="378"/>
      <c r="K10" s="378"/>
      <c r="L10" s="761"/>
      <c r="M10" s="422"/>
      <c r="N10" s="382"/>
      <c r="O10" s="39">
        <f>SUM(C10:N10)</f>
        <v>0</v>
      </c>
      <c r="P10" s="10"/>
      <c r="Q10" s="38"/>
    </row>
    <row r="11" spans="1:17" ht="14.25" customHeight="1" x14ac:dyDescent="0.2">
      <c r="A11" s="127">
        <v>33</v>
      </c>
      <c r="B11" s="128" t="s">
        <v>18</v>
      </c>
      <c r="C11" s="7">
        <f t="shared" ref="C11:O11" si="1">SUM(C12:C15)</f>
        <v>0</v>
      </c>
      <c r="D11" s="7">
        <f t="shared" si="1"/>
        <v>0</v>
      </c>
      <c r="E11" s="7">
        <f t="shared" si="1"/>
        <v>0</v>
      </c>
      <c r="F11" s="634">
        <f t="shared" si="1"/>
        <v>0</v>
      </c>
      <c r="G11" s="634">
        <f t="shared" si="1"/>
        <v>0</v>
      </c>
      <c r="H11" s="634">
        <f t="shared" si="1"/>
        <v>0</v>
      </c>
      <c r="I11" s="634">
        <f t="shared" si="1"/>
        <v>0</v>
      </c>
      <c r="J11" s="7">
        <f t="shared" si="1"/>
        <v>0</v>
      </c>
      <c r="K11" s="7">
        <f t="shared" si="1"/>
        <v>0</v>
      </c>
      <c r="L11" s="7">
        <f t="shared" si="1"/>
        <v>0</v>
      </c>
      <c r="M11" s="114">
        <f t="shared" si="1"/>
        <v>0</v>
      </c>
      <c r="N11" s="7">
        <f t="shared" si="1"/>
        <v>0</v>
      </c>
      <c r="O11" s="7">
        <f t="shared" si="1"/>
        <v>0</v>
      </c>
      <c r="P11" s="7">
        <f>SUM(P12:P15)</f>
        <v>0</v>
      </c>
      <c r="Q11" s="31" t="e">
        <f>O11/P11*100</f>
        <v>#DIV/0!</v>
      </c>
    </row>
    <row r="12" spans="1:17" ht="14.25" customHeight="1" x14ac:dyDescent="0.2">
      <c r="A12" s="132"/>
      <c r="B12" s="115" t="s">
        <v>112</v>
      </c>
      <c r="C12" s="370"/>
      <c r="D12" s="370"/>
      <c r="E12" s="370"/>
      <c r="F12" s="370"/>
      <c r="G12" s="370"/>
      <c r="H12" s="370"/>
      <c r="I12" s="370"/>
      <c r="J12" s="370"/>
      <c r="K12" s="370"/>
      <c r="L12" s="370"/>
      <c r="M12" s="370"/>
      <c r="N12" s="370"/>
      <c r="O12" s="9">
        <f>SUM(C12:N12)</f>
        <v>0</v>
      </c>
      <c r="P12" s="9"/>
      <c r="Q12" s="33"/>
    </row>
    <row r="13" spans="1:17" ht="14.25" customHeight="1" x14ac:dyDescent="0.2">
      <c r="A13" s="134"/>
      <c r="B13" s="6" t="s">
        <v>288</v>
      </c>
      <c r="C13" s="379"/>
      <c r="D13" s="379"/>
      <c r="E13" s="379"/>
      <c r="F13" s="379"/>
      <c r="G13" s="379"/>
      <c r="H13" s="379"/>
      <c r="I13" s="379"/>
      <c r="J13" s="379"/>
      <c r="K13" s="379"/>
      <c r="L13" s="379"/>
      <c r="M13" s="379"/>
      <c r="N13" s="379"/>
      <c r="O13" s="10">
        <f>SUM(C13:N13)</f>
        <v>0</v>
      </c>
      <c r="P13" s="10"/>
      <c r="Q13" s="38"/>
    </row>
    <row r="14" spans="1:17" ht="14.25" customHeight="1" x14ac:dyDescent="0.2">
      <c r="A14" s="134"/>
      <c r="B14" s="6" t="s">
        <v>270</v>
      </c>
      <c r="C14" s="379"/>
      <c r="D14" s="379"/>
      <c r="E14" s="379"/>
      <c r="F14" s="379"/>
      <c r="G14" s="379"/>
      <c r="H14" s="379"/>
      <c r="I14" s="379"/>
      <c r="J14" s="379"/>
      <c r="K14" s="379"/>
      <c r="L14" s="379"/>
      <c r="M14" s="379"/>
      <c r="N14" s="379"/>
      <c r="O14" s="10">
        <f>SUM(C14:N14)</f>
        <v>0</v>
      </c>
      <c r="P14" s="10"/>
      <c r="Q14" s="38"/>
    </row>
    <row r="15" spans="1:17" ht="14.25" customHeight="1" x14ac:dyDescent="0.2">
      <c r="A15" s="206"/>
      <c r="B15" s="5" t="s">
        <v>155</v>
      </c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83"/>
      <c r="N15" s="383"/>
      <c r="O15" s="40">
        <f>SUM(C15:N15)</f>
        <v>0</v>
      </c>
      <c r="P15" s="40"/>
      <c r="Q15" s="49"/>
    </row>
    <row r="16" spans="1:17" ht="14.25" customHeight="1" x14ac:dyDescent="0.2">
      <c r="A16" s="136">
        <v>34</v>
      </c>
      <c r="B16" s="128" t="s">
        <v>211</v>
      </c>
      <c r="C16" s="378">
        <f>C17+C18</f>
        <v>25542.400000000001</v>
      </c>
      <c r="D16" s="378">
        <f t="shared" ref="D16:N16" si="2">D17+D18</f>
        <v>27765.75</v>
      </c>
      <c r="E16" s="378">
        <f t="shared" si="2"/>
        <v>0</v>
      </c>
      <c r="F16" s="378">
        <f t="shared" si="2"/>
        <v>0</v>
      </c>
      <c r="G16" s="378">
        <f t="shared" si="2"/>
        <v>0</v>
      </c>
      <c r="H16" s="378">
        <f t="shared" si="2"/>
        <v>0</v>
      </c>
      <c r="I16" s="378">
        <f t="shared" si="2"/>
        <v>0</v>
      </c>
      <c r="J16" s="378">
        <f t="shared" si="2"/>
        <v>0</v>
      </c>
      <c r="K16" s="378">
        <f t="shared" si="2"/>
        <v>0</v>
      </c>
      <c r="L16" s="378">
        <f t="shared" si="2"/>
        <v>0</v>
      </c>
      <c r="M16" s="378">
        <f t="shared" si="2"/>
        <v>0</v>
      </c>
      <c r="N16" s="378">
        <f t="shared" si="2"/>
        <v>0</v>
      </c>
      <c r="O16" s="371">
        <f>O17+O18</f>
        <v>53308.15</v>
      </c>
      <c r="P16" s="371">
        <f>P17+P18</f>
        <v>0</v>
      </c>
      <c r="Q16" s="49" t="e">
        <f>O16/P16*100</f>
        <v>#DIV/0!</v>
      </c>
    </row>
    <row r="17" spans="1:19" ht="12.75" customHeight="1" x14ac:dyDescent="0.2">
      <c r="A17" s="697"/>
      <c r="B17" s="712" t="s">
        <v>289</v>
      </c>
      <c r="C17" s="377">
        <v>15771.32</v>
      </c>
      <c r="D17" s="382">
        <v>18633.11</v>
      </c>
      <c r="E17" s="382"/>
      <c r="F17" s="377"/>
      <c r="G17" s="377"/>
      <c r="H17" s="377"/>
      <c r="I17" s="377"/>
      <c r="J17" s="377"/>
      <c r="K17" s="530"/>
      <c r="L17" s="382"/>
      <c r="M17" s="382"/>
      <c r="N17" s="382"/>
      <c r="O17" s="10">
        <f>SUM(C17:N17)</f>
        <v>34404.43</v>
      </c>
      <c r="P17" s="10"/>
      <c r="Q17" s="26"/>
    </row>
    <row r="18" spans="1:19" ht="12.75" customHeight="1" x14ac:dyDescent="0.2">
      <c r="A18" s="697"/>
      <c r="B18" s="712" t="s">
        <v>417</v>
      </c>
      <c r="C18" s="382">
        <v>9771.08</v>
      </c>
      <c r="D18" s="382">
        <v>9132.64</v>
      </c>
      <c r="E18" s="382"/>
      <c r="F18" s="382"/>
      <c r="G18" s="377"/>
      <c r="H18" s="377"/>
      <c r="I18" s="377"/>
      <c r="J18" s="382"/>
      <c r="K18" s="382"/>
      <c r="L18" s="382"/>
      <c r="M18" s="382"/>
      <c r="N18" s="382"/>
      <c r="O18" s="10">
        <f>SUM(C18:N18)</f>
        <v>18903.72</v>
      </c>
      <c r="P18" s="10"/>
      <c r="Q18" s="26"/>
    </row>
    <row r="19" spans="1:19" ht="14.25" customHeight="1" x14ac:dyDescent="0.2">
      <c r="A19" s="127">
        <v>36</v>
      </c>
      <c r="B19" s="128" t="s">
        <v>21</v>
      </c>
      <c r="C19" s="8">
        <f t="shared" ref="C19:O19" si="3">SUM(C20:C24)</f>
        <v>0</v>
      </c>
      <c r="D19" s="8">
        <f t="shared" si="3"/>
        <v>0</v>
      </c>
      <c r="E19" s="8">
        <f t="shared" si="3"/>
        <v>0</v>
      </c>
      <c r="F19" s="606">
        <f t="shared" si="3"/>
        <v>0</v>
      </c>
      <c r="G19" s="606">
        <f t="shared" si="3"/>
        <v>0</v>
      </c>
      <c r="H19" s="606">
        <f t="shared" si="3"/>
        <v>0</v>
      </c>
      <c r="I19" s="606">
        <f t="shared" si="3"/>
        <v>0</v>
      </c>
      <c r="J19" s="8">
        <f t="shared" si="3"/>
        <v>0</v>
      </c>
      <c r="K19" s="8">
        <f t="shared" si="3"/>
        <v>0</v>
      </c>
      <c r="L19" s="8">
        <f t="shared" si="3"/>
        <v>0</v>
      </c>
      <c r="M19" s="8">
        <f t="shared" si="3"/>
        <v>0</v>
      </c>
      <c r="N19" s="8">
        <f t="shared" si="3"/>
        <v>0</v>
      </c>
      <c r="O19" s="30">
        <f t="shared" si="3"/>
        <v>0</v>
      </c>
      <c r="P19" s="8">
        <f>SUM(P20:P24)</f>
        <v>0</v>
      </c>
      <c r="Q19" s="31" t="e">
        <f>O19/P19*100</f>
        <v>#DIV/0!</v>
      </c>
    </row>
    <row r="20" spans="1:19" ht="12.75" customHeight="1" x14ac:dyDescent="0.2">
      <c r="A20" s="134"/>
      <c r="B20" s="216" t="s">
        <v>151</v>
      </c>
      <c r="C20" s="418"/>
      <c r="D20" s="418"/>
      <c r="E20" s="418"/>
      <c r="F20" s="418"/>
      <c r="G20" s="418"/>
      <c r="H20" s="418"/>
      <c r="I20" s="418"/>
      <c r="J20" s="418"/>
      <c r="K20" s="418"/>
      <c r="L20" s="418"/>
      <c r="M20" s="418"/>
      <c r="N20" s="418"/>
      <c r="O20" s="32">
        <f>SUM(C20:N20)</f>
        <v>0</v>
      </c>
      <c r="P20" s="10"/>
      <c r="Q20" s="38"/>
      <c r="S20" s="13"/>
    </row>
    <row r="21" spans="1:19" ht="12.4" customHeight="1" x14ac:dyDescent="0.2">
      <c r="A21" s="134"/>
      <c r="B21" s="6" t="s">
        <v>34</v>
      </c>
      <c r="C21" s="377"/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">
        <f>SUM(C21:N21)</f>
        <v>0</v>
      </c>
      <c r="P21" s="10"/>
      <c r="Q21" s="38"/>
    </row>
    <row r="22" spans="1:19" ht="12.4" customHeight="1" x14ac:dyDescent="0.2">
      <c r="A22" s="253"/>
      <c r="B22" s="6" t="s">
        <v>26</v>
      </c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">
        <f>SUM(C22:N22)</f>
        <v>0</v>
      </c>
      <c r="P22" s="10"/>
      <c r="Q22" s="38"/>
    </row>
    <row r="23" spans="1:19" ht="12.4" customHeight="1" x14ac:dyDescent="0.2">
      <c r="A23" s="134"/>
      <c r="B23" s="6" t="s">
        <v>123</v>
      </c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">
        <f>SUM(C23:N23)</f>
        <v>0</v>
      </c>
      <c r="P23" s="10"/>
      <c r="Q23" s="38"/>
    </row>
    <row r="24" spans="1:19" ht="12.4" customHeight="1" x14ac:dyDescent="0.2">
      <c r="A24" s="134"/>
      <c r="B24" s="6" t="s">
        <v>19</v>
      </c>
      <c r="C24" s="379"/>
      <c r="D24" s="379"/>
      <c r="E24" s="379"/>
      <c r="F24" s="379"/>
      <c r="G24" s="379"/>
      <c r="H24" s="379"/>
      <c r="I24" s="379"/>
      <c r="J24" s="378"/>
      <c r="K24" s="378"/>
      <c r="L24" s="378"/>
      <c r="M24" s="378"/>
      <c r="N24" s="378"/>
      <c r="O24" s="37">
        <f>SUM(C24:N24)</f>
        <v>0</v>
      </c>
      <c r="P24" s="10"/>
      <c r="Q24" s="48"/>
      <c r="S24" s="13"/>
    </row>
    <row r="25" spans="1:19" ht="14.25" customHeight="1" x14ac:dyDescent="0.2">
      <c r="A25" s="127">
        <v>39</v>
      </c>
      <c r="B25" s="128" t="s">
        <v>11</v>
      </c>
      <c r="C25" s="7">
        <f>SUM(C26:C54)</f>
        <v>0</v>
      </c>
      <c r="D25" s="7">
        <f>SUM(D26:D54)-D28</f>
        <v>0</v>
      </c>
      <c r="E25" s="7">
        <f t="shared" ref="E25:P25" si="4">SUM(E26:E54)</f>
        <v>0</v>
      </c>
      <c r="F25" s="634">
        <f t="shared" si="4"/>
        <v>0</v>
      </c>
      <c r="G25" s="634">
        <f t="shared" si="4"/>
        <v>0</v>
      </c>
      <c r="H25" s="634">
        <f t="shared" si="4"/>
        <v>0</v>
      </c>
      <c r="I25" s="634">
        <f t="shared" si="4"/>
        <v>0</v>
      </c>
      <c r="J25" s="7">
        <f t="shared" si="4"/>
        <v>0</v>
      </c>
      <c r="K25" s="7">
        <f t="shared" si="4"/>
        <v>0</v>
      </c>
      <c r="L25" s="7">
        <f t="shared" si="4"/>
        <v>0</v>
      </c>
      <c r="M25" s="7">
        <f t="shared" si="4"/>
        <v>0</v>
      </c>
      <c r="N25" s="7">
        <f t="shared" si="4"/>
        <v>0</v>
      </c>
      <c r="O25" s="7">
        <f>SUM(O26:O54)</f>
        <v>0</v>
      </c>
      <c r="P25" s="7">
        <f t="shared" si="4"/>
        <v>0</v>
      </c>
      <c r="Q25" s="49" t="e">
        <f>O25/P25*100</f>
        <v>#DIV/0!</v>
      </c>
    </row>
    <row r="26" spans="1:19" ht="12.4" customHeight="1" x14ac:dyDescent="0.2">
      <c r="A26" s="134"/>
      <c r="B26" s="6" t="s">
        <v>241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">
        <f>SUM(C26:N26)</f>
        <v>0</v>
      </c>
      <c r="P26" s="10"/>
      <c r="Q26" s="38"/>
    </row>
    <row r="27" spans="1:19" ht="12.4" customHeight="1" x14ac:dyDescent="0.2">
      <c r="A27" s="272"/>
      <c r="B27" s="6" t="s">
        <v>269</v>
      </c>
      <c r="C27" s="379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">
        <f>SUM(C27:N27)</f>
        <v>0</v>
      </c>
      <c r="P27" s="10"/>
      <c r="Q27" s="38"/>
      <c r="R27" s="13"/>
    </row>
    <row r="28" spans="1:19" ht="12.4" customHeight="1" x14ac:dyDescent="0.2">
      <c r="A28" s="426"/>
      <c r="B28" s="6" t="s">
        <v>440</v>
      </c>
      <c r="C28" s="379"/>
      <c r="D28" s="865">
        <v>5808</v>
      </c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">
        <f>SUM(C28:N28)-D28</f>
        <v>0</v>
      </c>
      <c r="P28" s="10"/>
      <c r="Q28" s="38"/>
    </row>
    <row r="29" spans="1:19" ht="12.4" customHeight="1" x14ac:dyDescent="0.2">
      <c r="A29" s="134"/>
      <c r="B29" s="105" t="s">
        <v>225</v>
      </c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">
        <f t="shared" ref="O29:O68" si="5">SUM(C29:N29)</f>
        <v>0</v>
      </c>
      <c r="P29" s="10"/>
      <c r="Q29" s="38"/>
    </row>
    <row r="30" spans="1:19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">
        <f t="shared" si="5"/>
        <v>0</v>
      </c>
      <c r="P30" s="10"/>
      <c r="Q30" s="38"/>
      <c r="R30" s="13"/>
    </row>
    <row r="31" spans="1:19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">
        <f t="shared" si="5"/>
        <v>0</v>
      </c>
      <c r="P31" s="10"/>
      <c r="Q31" s="38"/>
      <c r="S31" s="13"/>
    </row>
    <row r="32" spans="1:19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">
        <f t="shared" si="5"/>
        <v>0</v>
      </c>
      <c r="P32" s="10"/>
      <c r="Q32" s="38"/>
    </row>
    <row r="33" spans="1:19" ht="12.4" customHeight="1" x14ac:dyDescent="0.2">
      <c r="A33" s="134"/>
      <c r="B33" s="105" t="s">
        <v>230</v>
      </c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">
        <f t="shared" si="5"/>
        <v>0</v>
      </c>
      <c r="P33" s="10"/>
      <c r="Q33" s="38"/>
      <c r="R33" s="13"/>
    </row>
    <row r="34" spans="1:19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">
        <f t="shared" si="5"/>
        <v>0</v>
      </c>
      <c r="P34" s="10"/>
      <c r="Q34" s="38"/>
    </row>
    <row r="35" spans="1:19" ht="12.4" customHeight="1" x14ac:dyDescent="0.2">
      <c r="A35" s="253"/>
      <c r="B35" s="105" t="s">
        <v>313</v>
      </c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">
        <f t="shared" si="5"/>
        <v>0</v>
      </c>
      <c r="P35" s="10"/>
      <c r="Q35" s="38"/>
    </row>
    <row r="36" spans="1:19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">
        <f t="shared" si="5"/>
        <v>0</v>
      </c>
      <c r="P36" s="10"/>
      <c r="Q36" s="38"/>
    </row>
    <row r="37" spans="1:19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">
        <f t="shared" si="5"/>
        <v>0</v>
      </c>
      <c r="P37" s="10"/>
      <c r="Q37" s="38"/>
    </row>
    <row r="38" spans="1:19" ht="12.4" customHeight="1" x14ac:dyDescent="0.2">
      <c r="A38" s="134"/>
      <c r="B38" s="6" t="s">
        <v>46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">
        <f t="shared" si="5"/>
        <v>0</v>
      </c>
      <c r="P38" s="10"/>
      <c r="Q38" s="38"/>
    </row>
    <row r="39" spans="1:19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">
        <f t="shared" si="5"/>
        <v>0</v>
      </c>
      <c r="P39" s="10"/>
      <c r="Q39" s="38"/>
      <c r="R39" s="13"/>
    </row>
    <row r="40" spans="1:19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">
        <f t="shared" si="5"/>
        <v>0</v>
      </c>
      <c r="P40" s="10"/>
      <c r="Q40" s="38"/>
    </row>
    <row r="41" spans="1:19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79"/>
      <c r="M41" s="379"/>
      <c r="N41" s="379"/>
      <c r="O41" s="37">
        <f t="shared" si="5"/>
        <v>0</v>
      </c>
      <c r="P41" s="10"/>
      <c r="Q41" s="38"/>
    </row>
    <row r="42" spans="1:19" ht="12.4" customHeight="1" x14ac:dyDescent="0.2">
      <c r="A42" s="134"/>
      <c r="B42" s="6" t="s">
        <v>439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37">
        <f t="shared" si="5"/>
        <v>0</v>
      </c>
      <c r="P42" s="10"/>
      <c r="Q42" s="26"/>
      <c r="S42" s="13"/>
    </row>
    <row r="43" spans="1:19" ht="12.4" customHeight="1" x14ac:dyDescent="0.2">
      <c r="A43" s="134"/>
      <c r="B43" s="6" t="s">
        <v>142</v>
      </c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37">
        <f t="shared" si="5"/>
        <v>0</v>
      </c>
      <c r="P43" s="10"/>
      <c r="Q43" s="38"/>
    </row>
    <row r="44" spans="1:19" ht="12.4" customHeight="1" x14ac:dyDescent="0.2">
      <c r="A44" s="253"/>
      <c r="B44" s="6" t="s">
        <v>161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">
        <f>SUM(C44:N44)</f>
        <v>0</v>
      </c>
      <c r="P44" s="10"/>
      <c r="Q44" s="256"/>
    </row>
    <row r="45" spans="1:19" ht="12.4" customHeight="1" x14ac:dyDescent="0.2">
      <c r="A45" s="134"/>
      <c r="B45" s="6" t="s">
        <v>258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37">
        <f t="shared" si="5"/>
        <v>0</v>
      </c>
      <c r="P45" s="37"/>
      <c r="Q45" s="26"/>
    </row>
    <row r="46" spans="1:19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5"/>
        <v>0</v>
      </c>
      <c r="P46" s="37"/>
      <c r="Q46" s="26"/>
    </row>
    <row r="47" spans="1:19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">
        <f t="shared" si="5"/>
        <v>0</v>
      </c>
      <c r="P47" s="37"/>
      <c r="Q47" s="26"/>
    </row>
    <row r="48" spans="1:19" ht="12.4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">
        <f t="shared" si="5"/>
        <v>0</v>
      </c>
      <c r="P48" s="37"/>
      <c r="Q48" s="26"/>
    </row>
    <row r="49" spans="1:18" ht="12.4" customHeight="1" x14ac:dyDescent="0.2">
      <c r="A49" s="134"/>
      <c r="B49" s="6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">
        <f t="shared" si="5"/>
        <v>0</v>
      </c>
      <c r="P49" s="10"/>
      <c r="Q49" s="26"/>
    </row>
    <row r="50" spans="1:18" ht="12.4" customHeight="1" x14ac:dyDescent="0.2">
      <c r="A50" s="134"/>
      <c r="B50" s="6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">
        <f t="shared" si="5"/>
        <v>0</v>
      </c>
      <c r="P50" s="37"/>
      <c r="Q50" s="26"/>
    </row>
    <row r="51" spans="1:18" ht="12.4" customHeight="1" x14ac:dyDescent="0.2">
      <c r="A51" s="134"/>
      <c r="B51" s="6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37">
        <f t="shared" si="5"/>
        <v>0</v>
      </c>
      <c r="P51" s="37"/>
      <c r="Q51" s="26"/>
    </row>
    <row r="52" spans="1:18" ht="12.4" customHeight="1" x14ac:dyDescent="0.2">
      <c r="A52" s="134"/>
      <c r="B52" s="6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">
        <f t="shared" si="5"/>
        <v>0</v>
      </c>
      <c r="P52" s="37"/>
      <c r="Q52" s="26"/>
    </row>
    <row r="53" spans="1:18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">
        <f t="shared" si="5"/>
        <v>0</v>
      </c>
      <c r="P53" s="37"/>
      <c r="Q53" s="26"/>
    </row>
    <row r="54" spans="1:18" ht="12.4" customHeight="1" x14ac:dyDescent="0.2">
      <c r="A54" s="134"/>
      <c r="B54" s="6"/>
      <c r="C54" s="379"/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79"/>
      <c r="O54" s="37">
        <f t="shared" si="5"/>
        <v>0</v>
      </c>
      <c r="P54" s="37"/>
      <c r="Q54" s="26"/>
    </row>
    <row r="55" spans="1:18" ht="15.75" customHeight="1" x14ac:dyDescent="0.2">
      <c r="A55" s="576">
        <v>40</v>
      </c>
      <c r="B55" s="128" t="s">
        <v>263</v>
      </c>
      <c r="C55" s="8">
        <f>C56+C58</f>
        <v>0</v>
      </c>
      <c r="D55" s="8">
        <f t="shared" ref="D55:N55" si="6">D56+D58</f>
        <v>0</v>
      </c>
      <c r="E55" s="8">
        <f t="shared" si="6"/>
        <v>0</v>
      </c>
      <c r="F55" s="8">
        <f t="shared" si="6"/>
        <v>0</v>
      </c>
      <c r="G55" s="8">
        <f t="shared" si="6"/>
        <v>0</v>
      </c>
      <c r="H55" s="8">
        <f t="shared" si="6"/>
        <v>0</v>
      </c>
      <c r="I55" s="8">
        <f t="shared" si="6"/>
        <v>0</v>
      </c>
      <c r="J55" s="8">
        <f t="shared" si="6"/>
        <v>0</v>
      </c>
      <c r="K55" s="8">
        <f t="shared" si="6"/>
        <v>0</v>
      </c>
      <c r="L55" s="8">
        <f t="shared" si="6"/>
        <v>0</v>
      </c>
      <c r="M55" s="8">
        <f t="shared" si="6"/>
        <v>0</v>
      </c>
      <c r="N55" s="8">
        <f t="shared" si="6"/>
        <v>0</v>
      </c>
      <c r="O55" s="8">
        <f>SUM(O56:O58)</f>
        <v>0</v>
      </c>
      <c r="P55" s="30">
        <f>SUM(P56:P58)</f>
        <v>0</v>
      </c>
      <c r="Q55" s="42"/>
    </row>
    <row r="56" spans="1:18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</row>
    <row r="57" spans="1:18" ht="12.4" customHeight="1" x14ac:dyDescent="0.2">
      <c r="A57" s="134"/>
      <c r="B57" s="6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</row>
    <row r="58" spans="1:18" ht="12.4" customHeight="1" x14ac:dyDescent="0.2">
      <c r="A58" s="133"/>
      <c r="B58" s="5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</row>
    <row r="59" spans="1:18" ht="14.25" customHeight="1" x14ac:dyDescent="0.2">
      <c r="A59" s="206">
        <v>47</v>
      </c>
      <c r="B59" s="145" t="s">
        <v>20</v>
      </c>
      <c r="C59" s="40">
        <f>SUM(C60:C61)</f>
        <v>0</v>
      </c>
      <c r="D59" s="40">
        <f t="shared" ref="D59:O59" si="7">SUM(D60:D61)</f>
        <v>0</v>
      </c>
      <c r="E59" s="40">
        <f t="shared" si="7"/>
        <v>0</v>
      </c>
      <c r="F59" s="637">
        <f t="shared" si="7"/>
        <v>0</v>
      </c>
      <c r="G59" s="637"/>
      <c r="H59" s="637">
        <f t="shared" si="7"/>
        <v>0</v>
      </c>
      <c r="I59" s="637">
        <f t="shared" si="7"/>
        <v>0</v>
      </c>
      <c r="J59" s="40">
        <f t="shared" si="7"/>
        <v>0</v>
      </c>
      <c r="K59" s="40">
        <f t="shared" si="7"/>
        <v>0</v>
      </c>
      <c r="L59" s="40">
        <f t="shared" si="7"/>
        <v>0</v>
      </c>
      <c r="M59" s="40">
        <f t="shared" si="7"/>
        <v>0</v>
      </c>
      <c r="N59" s="40">
        <f t="shared" si="7"/>
        <v>0</v>
      </c>
      <c r="O59" s="39">
        <f t="shared" si="7"/>
        <v>0</v>
      </c>
      <c r="P59" s="40">
        <f>SUM(P60:P61)</f>
        <v>0</v>
      </c>
      <c r="Q59" s="48" t="e">
        <f>O59/P59*100</f>
        <v>#DIV/0!</v>
      </c>
    </row>
    <row r="60" spans="1:18" ht="14.25" customHeight="1" x14ac:dyDescent="0.2">
      <c r="A60" s="135"/>
      <c r="B60" s="105" t="s">
        <v>218</v>
      </c>
      <c r="C60" s="379"/>
      <c r="D60" s="379"/>
      <c r="E60" s="379"/>
      <c r="F60" s="530"/>
      <c r="G60" s="530"/>
      <c r="H60" s="530"/>
      <c r="I60" s="530"/>
      <c r="J60" s="379"/>
      <c r="K60" s="379"/>
      <c r="L60" s="379"/>
      <c r="M60" s="379"/>
      <c r="N60" s="379"/>
      <c r="O60" s="37">
        <f t="shared" si="5"/>
        <v>0</v>
      </c>
      <c r="P60" s="10"/>
      <c r="Q60" s="38"/>
    </row>
    <row r="61" spans="1:18" ht="12" x14ac:dyDescent="0.2">
      <c r="A61" s="133"/>
      <c r="B61" s="5" t="s">
        <v>237</v>
      </c>
      <c r="C61" s="379"/>
      <c r="D61" s="379"/>
      <c r="E61" s="379"/>
      <c r="F61" s="530"/>
      <c r="G61" s="530"/>
      <c r="H61" s="530"/>
      <c r="I61" s="530"/>
      <c r="J61" s="379"/>
      <c r="K61" s="379"/>
      <c r="L61" s="379"/>
      <c r="M61" s="379"/>
      <c r="N61" s="379"/>
      <c r="O61" s="37">
        <f t="shared" si="5"/>
        <v>0</v>
      </c>
      <c r="P61" s="40"/>
      <c r="Q61" s="49"/>
    </row>
    <row r="62" spans="1:18" ht="14.25" customHeight="1" x14ac:dyDescent="0.2">
      <c r="A62" s="127">
        <v>49</v>
      </c>
      <c r="B62" s="128" t="s">
        <v>432</v>
      </c>
      <c r="C62" s="374"/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>SUM(C62:N62)</f>
        <v>0</v>
      </c>
      <c r="P62" s="5"/>
      <c r="Q62" s="49"/>
      <c r="R62" s="17"/>
    </row>
    <row r="63" spans="1:18" ht="14.25" customHeight="1" x14ac:dyDescent="0.2">
      <c r="A63" s="136">
        <v>92</v>
      </c>
      <c r="B63" s="128" t="s">
        <v>447</v>
      </c>
      <c r="C63" s="385">
        <v>181.67</v>
      </c>
      <c r="D63" s="385"/>
      <c r="E63" s="385"/>
      <c r="F63" s="567"/>
      <c r="G63" s="567"/>
      <c r="H63" s="567"/>
      <c r="I63" s="567"/>
      <c r="J63" s="385"/>
      <c r="K63" s="385"/>
      <c r="L63" s="385"/>
      <c r="M63" s="385"/>
      <c r="N63" s="385"/>
      <c r="O63" s="8">
        <f t="shared" si="5"/>
        <v>181.67</v>
      </c>
      <c r="P63" s="8"/>
      <c r="Q63" s="31" t="e">
        <f>O63/P63*100</f>
        <v>#DIV/0!</v>
      </c>
    </row>
    <row r="64" spans="1:18" ht="14.25" customHeight="1" x14ac:dyDescent="0.2">
      <c r="A64" s="127">
        <v>93</v>
      </c>
      <c r="B64" s="128" t="s">
        <v>184</v>
      </c>
      <c r="C64" s="385"/>
      <c r="D64" s="385"/>
      <c r="E64" s="385"/>
      <c r="F64" s="567"/>
      <c r="G64" s="567"/>
      <c r="H64" s="567"/>
      <c r="I64" s="567"/>
      <c r="J64" s="385"/>
      <c r="K64" s="385"/>
      <c r="L64" s="385"/>
      <c r="M64" s="385"/>
      <c r="N64" s="385"/>
      <c r="O64" s="8">
        <f t="shared" si="5"/>
        <v>0</v>
      </c>
      <c r="P64" s="8"/>
      <c r="Q64" s="42"/>
    </row>
    <row r="65" spans="1:17" ht="14.25" customHeight="1" thickBot="1" x14ac:dyDescent="0.25">
      <c r="A65" s="496">
        <v>20</v>
      </c>
      <c r="B65" s="137" t="s">
        <v>236</v>
      </c>
      <c r="C65" s="388"/>
      <c r="D65" s="388"/>
      <c r="E65" s="388"/>
      <c r="F65" s="638"/>
      <c r="G65" s="638"/>
      <c r="H65" s="638"/>
      <c r="I65" s="638"/>
      <c r="J65" s="388"/>
      <c r="K65" s="388"/>
      <c r="L65" s="388"/>
      <c r="M65" s="388"/>
      <c r="N65" s="388"/>
      <c r="O65" s="124">
        <f t="shared" si="5"/>
        <v>0</v>
      </c>
      <c r="P65" s="509"/>
      <c r="Q65" s="503"/>
    </row>
    <row r="66" spans="1:17" ht="14.25" customHeight="1" thickBot="1" x14ac:dyDescent="0.25">
      <c r="A66" s="879" t="s">
        <v>162</v>
      </c>
      <c r="B66" s="880"/>
      <c r="C66" s="309">
        <f>C4+C5+C6+C11+C16+C19+C25+C55+C59+C62+C63+C64+C65</f>
        <v>35724.07</v>
      </c>
      <c r="D66" s="309">
        <f t="shared" ref="D66:N66" si="8">D4+D5+D6+D11+D16+D19+D25+D55+D59+D62+D63+D64+D65</f>
        <v>37765.75</v>
      </c>
      <c r="E66" s="309">
        <f t="shared" si="8"/>
        <v>0</v>
      </c>
      <c r="F66" s="309">
        <f t="shared" si="8"/>
        <v>0</v>
      </c>
      <c r="G66" s="309">
        <f t="shared" si="8"/>
        <v>0</v>
      </c>
      <c r="H66" s="309">
        <f t="shared" si="8"/>
        <v>0</v>
      </c>
      <c r="I66" s="309">
        <f t="shared" si="8"/>
        <v>0</v>
      </c>
      <c r="J66" s="309">
        <f t="shared" si="8"/>
        <v>0</v>
      </c>
      <c r="K66" s="309">
        <f t="shared" si="8"/>
        <v>0</v>
      </c>
      <c r="L66" s="309">
        <f t="shared" si="8"/>
        <v>0</v>
      </c>
      <c r="M66" s="309">
        <f t="shared" si="8"/>
        <v>0</v>
      </c>
      <c r="N66" s="309">
        <f t="shared" si="8"/>
        <v>0</v>
      </c>
      <c r="O66" s="309">
        <f>O4+O5+O6+O11+O16+O19+O25+O55+O59+O62+O63+O64+O65</f>
        <v>73489.819999999992</v>
      </c>
      <c r="P66" s="309">
        <f>P4+P5+P6+P11+P16+P19+P25+P55+P59+P62+P63+P64+P65</f>
        <v>0</v>
      </c>
      <c r="Q66" s="511" t="e">
        <f>O66/P66*100</f>
        <v>#DIV/0!</v>
      </c>
    </row>
    <row r="67" spans="1:17" ht="17.25" hidden="1" customHeight="1" thickBot="1" x14ac:dyDescent="0.25">
      <c r="A67" s="138">
        <v>51</v>
      </c>
      <c r="B67" s="146" t="s">
        <v>152</v>
      </c>
      <c r="C67" s="410"/>
      <c r="D67" s="410"/>
      <c r="E67" s="410"/>
      <c r="F67" s="639"/>
      <c r="G67" s="639"/>
      <c r="H67" s="639"/>
      <c r="I67" s="639"/>
      <c r="J67" s="410"/>
      <c r="K67" s="410"/>
      <c r="L67" s="410"/>
      <c r="M67" s="410"/>
      <c r="N67" s="410"/>
      <c r="O67" s="12">
        <f t="shared" si="5"/>
        <v>0</v>
      </c>
      <c r="P67" s="12"/>
      <c r="Q67" s="36"/>
    </row>
    <row r="68" spans="1:17" ht="15" customHeight="1" thickBot="1" x14ac:dyDescent="0.25">
      <c r="A68" s="195">
        <v>52</v>
      </c>
      <c r="B68" s="139" t="s">
        <v>164</v>
      </c>
      <c r="C68" s="387"/>
      <c r="D68" s="387"/>
      <c r="E68" s="387"/>
      <c r="F68" s="659"/>
      <c r="G68" s="640"/>
      <c r="H68" s="640"/>
      <c r="I68" s="640"/>
      <c r="J68" s="387"/>
      <c r="K68" s="387"/>
      <c r="L68" s="387"/>
      <c r="M68" s="387"/>
      <c r="N68" s="387"/>
      <c r="O68" s="12">
        <f t="shared" si="5"/>
        <v>0</v>
      </c>
      <c r="P68" s="12"/>
      <c r="Q68" s="196" t="e">
        <f>O68/P68*100</f>
        <v>#DIV/0!</v>
      </c>
    </row>
    <row r="69" spans="1:17" ht="14.25" customHeight="1" thickBot="1" x14ac:dyDescent="0.25">
      <c r="A69" s="877" t="s">
        <v>163</v>
      </c>
      <c r="B69" s="878"/>
      <c r="C69" s="310">
        <f>SUM(C66:C68)</f>
        <v>35724.07</v>
      </c>
      <c r="D69" s="310">
        <f t="shared" ref="D69:N69" si="9">SUM(D66:D68)</f>
        <v>37765.75</v>
      </c>
      <c r="E69" s="310">
        <f t="shared" si="9"/>
        <v>0</v>
      </c>
      <c r="F69" s="310">
        <f t="shared" si="9"/>
        <v>0</v>
      </c>
      <c r="G69" s="310">
        <f t="shared" si="9"/>
        <v>0</v>
      </c>
      <c r="H69" s="310">
        <f t="shared" si="9"/>
        <v>0</v>
      </c>
      <c r="I69" s="310">
        <f t="shared" si="9"/>
        <v>0</v>
      </c>
      <c r="J69" s="310">
        <f t="shared" si="9"/>
        <v>0</v>
      </c>
      <c r="K69" s="310">
        <f t="shared" si="9"/>
        <v>0</v>
      </c>
      <c r="L69" s="310">
        <f t="shared" si="9"/>
        <v>0</v>
      </c>
      <c r="M69" s="310">
        <f t="shared" si="9"/>
        <v>0</v>
      </c>
      <c r="N69" s="310">
        <f t="shared" si="9"/>
        <v>0</v>
      </c>
      <c r="O69" s="311">
        <f>SUM(O66:O68)</f>
        <v>73489.819999999992</v>
      </c>
      <c r="P69" s="311">
        <f>SUM(P66:P68)</f>
        <v>0</v>
      </c>
      <c r="Q69" s="312" t="e">
        <f>O69/P69*100</f>
        <v>#DIV/0!</v>
      </c>
    </row>
    <row r="70" spans="1:17" ht="12.75" customHeight="1" x14ac:dyDescent="0.2">
      <c r="A70" s="426"/>
      <c r="B70" s="306"/>
      <c r="C70" s="411"/>
      <c r="D70" s="411"/>
      <c r="E70" s="411"/>
      <c r="F70" s="642"/>
      <c r="G70" s="642"/>
      <c r="H70" s="660"/>
      <c r="I70" s="661"/>
      <c r="J70" s="405"/>
      <c r="K70" s="400"/>
      <c r="L70" s="405"/>
      <c r="M70" s="400"/>
      <c r="N70" s="13"/>
      <c r="O70" s="17"/>
      <c r="P70" s="28"/>
    </row>
    <row r="71" spans="1:17" ht="14.25" x14ac:dyDescent="0.2">
      <c r="A71" s="680"/>
      <c r="B71" s="17"/>
      <c r="C71" s="680"/>
      <c r="D71" s="680"/>
      <c r="E71" s="680"/>
      <c r="F71" s="680"/>
      <c r="G71" s="680"/>
      <c r="H71" s="680"/>
      <c r="I71" s="680"/>
      <c r="J71" s="680"/>
      <c r="K71" s="680"/>
      <c r="L71" s="405"/>
      <c r="M71" s="405"/>
      <c r="P71" s="274"/>
    </row>
    <row r="72" spans="1:17" ht="14.25" x14ac:dyDescent="0.2">
      <c r="A72" s="684" t="s">
        <v>286</v>
      </c>
      <c r="B72" s="864" t="s">
        <v>436</v>
      </c>
      <c r="C72" s="680"/>
      <c r="D72" s="680"/>
      <c r="E72" s="680"/>
      <c r="F72" s="680"/>
      <c r="G72" s="680"/>
      <c r="H72" s="680"/>
      <c r="I72" s="680"/>
      <c r="J72" s="680"/>
      <c r="K72" s="680"/>
      <c r="L72" s="405"/>
      <c r="M72" s="405"/>
      <c r="P72" s="274"/>
    </row>
    <row r="73" spans="1:17" ht="14.65" customHeight="1" x14ac:dyDescent="0.2">
      <c r="A73" s="684" t="s">
        <v>291</v>
      </c>
      <c r="B73" s="883" t="s">
        <v>443</v>
      </c>
      <c r="C73" s="883"/>
      <c r="D73" s="883"/>
      <c r="E73" s="883"/>
      <c r="F73" s="883"/>
      <c r="G73" s="883"/>
      <c r="H73" s="680"/>
      <c r="I73" s="680"/>
      <c r="J73" s="680"/>
      <c r="K73" s="680"/>
      <c r="L73" s="400"/>
      <c r="M73" s="400"/>
      <c r="N73" s="13"/>
    </row>
    <row r="74" spans="1:17" ht="14.65" customHeight="1" x14ac:dyDescent="0.2">
      <c r="A74" s="875"/>
      <c r="B74" s="715"/>
      <c r="C74" s="680"/>
      <c r="D74" s="680"/>
      <c r="E74" s="680"/>
      <c r="F74" s="680"/>
      <c r="G74" s="680"/>
      <c r="H74" s="680"/>
      <c r="I74" s="680"/>
      <c r="J74" s="680"/>
      <c r="K74" s="680"/>
      <c r="L74" s="400"/>
      <c r="M74" s="400"/>
      <c r="N74" s="13"/>
    </row>
    <row r="75" spans="1:17" ht="14.65" customHeight="1" x14ac:dyDescent="0.2">
      <c r="A75" s="875"/>
      <c r="B75" s="715"/>
      <c r="C75" s="680"/>
      <c r="D75" s="680"/>
      <c r="E75" s="680"/>
      <c r="F75" s="680"/>
      <c r="G75" s="680"/>
      <c r="H75" s="680"/>
      <c r="I75" s="680"/>
      <c r="J75" s="680"/>
      <c r="K75" s="680"/>
      <c r="L75" s="400"/>
      <c r="M75" s="400"/>
      <c r="N75" s="13"/>
    </row>
    <row r="76" spans="1:17" ht="14.65" customHeight="1" x14ac:dyDescent="0.2">
      <c r="A76" s="684"/>
      <c r="B76" s="715"/>
      <c r="C76" s="680"/>
      <c r="D76" s="680"/>
      <c r="E76" s="680"/>
      <c r="F76" s="680"/>
      <c r="G76" s="680"/>
      <c r="H76" s="680"/>
      <c r="I76" s="680"/>
      <c r="J76" s="680"/>
      <c r="K76" s="680"/>
      <c r="L76" s="400"/>
      <c r="M76" s="400"/>
      <c r="N76" s="13"/>
    </row>
    <row r="77" spans="1:17" ht="14.65" customHeight="1" x14ac:dyDescent="0.2">
      <c r="A77" s="680"/>
      <c r="B77" s="713"/>
      <c r="C77" s="680"/>
      <c r="D77" s="680"/>
      <c r="E77" s="680"/>
      <c r="F77" s="680"/>
      <c r="G77" s="680"/>
      <c r="H77" s="680"/>
      <c r="I77" s="680"/>
      <c r="J77" s="680"/>
      <c r="K77" s="680"/>
      <c r="L77" s="400"/>
      <c r="M77" s="400"/>
      <c r="N77" s="13"/>
    </row>
    <row r="78" spans="1:17" ht="14.65" customHeight="1" x14ac:dyDescent="0.2">
      <c r="A78" s="680"/>
      <c r="B78" s="713"/>
      <c r="C78" s="680"/>
      <c r="D78" s="680"/>
      <c r="E78" s="680"/>
      <c r="F78" s="680"/>
      <c r="G78" s="680"/>
      <c r="H78" s="680"/>
      <c r="I78" s="680"/>
      <c r="J78" s="680"/>
      <c r="K78" s="680"/>
      <c r="L78" s="400"/>
      <c r="M78" s="400"/>
      <c r="N78" s="13"/>
    </row>
    <row r="79" spans="1:17" ht="14.65" customHeight="1" x14ac:dyDescent="0.2">
      <c r="A79" s="680"/>
      <c r="B79" s="713"/>
      <c r="C79" s="680"/>
      <c r="D79" s="680"/>
      <c r="E79" s="680"/>
      <c r="F79" s="680"/>
      <c r="G79" s="680"/>
      <c r="H79" s="680"/>
      <c r="I79" s="680"/>
      <c r="J79" s="680"/>
      <c r="K79" s="680"/>
      <c r="L79" s="400"/>
      <c r="M79" s="400"/>
      <c r="N79" s="13"/>
    </row>
    <row r="80" spans="1:17" ht="14.65" customHeight="1" x14ac:dyDescent="0.2">
      <c r="A80" s="680"/>
      <c r="B80" s="713"/>
      <c r="C80" s="680"/>
      <c r="D80" s="680"/>
      <c r="E80" s="680"/>
      <c r="F80" s="680"/>
      <c r="G80" s="680"/>
      <c r="H80" s="680"/>
      <c r="I80" s="680"/>
      <c r="J80" s="680"/>
      <c r="K80" s="680"/>
      <c r="L80" s="400"/>
      <c r="M80" s="400"/>
      <c r="N80" s="13"/>
    </row>
    <row r="81" spans="1:14" ht="14.65" customHeight="1" x14ac:dyDescent="0.2">
      <c r="A81" s="680"/>
      <c r="B81" s="713"/>
      <c r="C81" s="680"/>
      <c r="D81" s="680"/>
      <c r="E81" s="680"/>
      <c r="F81" s="680"/>
      <c r="G81" s="680"/>
      <c r="H81" s="680"/>
      <c r="I81" s="680"/>
      <c r="J81" s="680"/>
      <c r="K81" s="680"/>
      <c r="L81" s="400"/>
      <c r="M81" s="400"/>
      <c r="N81" s="13"/>
    </row>
    <row r="82" spans="1:14" ht="14.65" customHeight="1" x14ac:dyDescent="0.2">
      <c r="A82" s="680"/>
      <c r="B82" s="713"/>
      <c r="C82" s="680"/>
      <c r="D82" s="680"/>
      <c r="E82" s="680"/>
      <c r="F82" s="680"/>
      <c r="G82" s="680"/>
      <c r="H82" s="680"/>
      <c r="I82" s="680"/>
      <c r="J82" s="680"/>
      <c r="K82" s="680"/>
      <c r="L82" s="400"/>
      <c r="M82" s="400"/>
      <c r="N82" s="13"/>
    </row>
    <row r="83" spans="1:14" ht="14.65" customHeight="1" x14ac:dyDescent="0.2">
      <c r="A83" s="680"/>
      <c r="B83" s="713"/>
      <c r="C83" s="680"/>
      <c r="D83" s="680"/>
      <c r="E83" s="680"/>
      <c r="F83" s="680"/>
      <c r="G83" s="680"/>
      <c r="H83" s="680"/>
      <c r="I83" s="680"/>
      <c r="J83" s="680"/>
      <c r="K83" s="680"/>
      <c r="L83" s="400"/>
      <c r="M83" s="400"/>
      <c r="N83" s="13"/>
    </row>
    <row r="84" spans="1:14" ht="14.65" customHeight="1" x14ac:dyDescent="0.2">
      <c r="A84" s="875" t="s">
        <v>293</v>
      </c>
      <c r="B84" s="715"/>
      <c r="C84" s="680"/>
      <c r="D84" s="680"/>
      <c r="E84" s="680"/>
      <c r="F84" s="680"/>
      <c r="G84" s="680"/>
      <c r="H84" s="680"/>
      <c r="I84" s="680"/>
      <c r="J84" s="680"/>
      <c r="K84" s="680"/>
      <c r="L84" s="400"/>
      <c r="M84" s="400"/>
      <c r="N84" s="13"/>
    </row>
    <row r="85" spans="1:14" ht="14.65" customHeight="1" x14ac:dyDescent="0.2">
      <c r="A85" s="875"/>
      <c r="B85" s="715"/>
      <c r="C85" s="680"/>
      <c r="D85" s="680"/>
      <c r="E85" s="680"/>
      <c r="F85" s="680"/>
      <c r="G85" s="680"/>
      <c r="H85" s="680"/>
      <c r="I85" s="680"/>
      <c r="J85" s="680"/>
      <c r="K85" s="680"/>
      <c r="L85" s="400"/>
      <c r="M85" s="400"/>
      <c r="N85" s="13"/>
    </row>
    <row r="86" spans="1:14" ht="12" customHeight="1" x14ac:dyDescent="0.2">
      <c r="A86" s="875"/>
      <c r="B86" s="425"/>
      <c r="C86" s="680"/>
      <c r="D86" s="680"/>
      <c r="E86" s="680"/>
      <c r="F86" s="680"/>
      <c r="G86" s="680"/>
      <c r="H86" s="680"/>
      <c r="I86" s="680"/>
      <c r="J86" s="680"/>
      <c r="K86" s="680"/>
      <c r="L86" s="405"/>
      <c r="M86" s="405"/>
    </row>
    <row r="87" spans="1:14" ht="12" customHeight="1" x14ac:dyDescent="0.2">
      <c r="A87" s="875" t="s">
        <v>294</v>
      </c>
      <c r="B87" s="715"/>
      <c r="C87" s="680"/>
      <c r="D87" s="680"/>
      <c r="E87" s="680"/>
      <c r="F87" s="680"/>
      <c r="G87" s="680"/>
      <c r="H87" s="680"/>
      <c r="I87" s="680"/>
      <c r="J87" s="680"/>
      <c r="K87" s="680"/>
      <c r="L87" s="405"/>
      <c r="M87" s="405"/>
    </row>
    <row r="88" spans="1:14" ht="12" customHeight="1" x14ac:dyDescent="0.2">
      <c r="A88" s="875"/>
      <c r="B88" s="715"/>
      <c r="C88" s="680"/>
      <c r="D88" s="680"/>
      <c r="E88" s="680"/>
      <c r="F88" s="680"/>
      <c r="G88" s="680"/>
      <c r="H88" s="680"/>
      <c r="I88" s="680"/>
      <c r="J88" s="680"/>
      <c r="K88" s="680"/>
      <c r="L88" s="405"/>
      <c r="M88" s="405"/>
    </row>
    <row r="89" spans="1:14" ht="12" customHeight="1" x14ac:dyDescent="0.2">
      <c r="A89" s="875"/>
      <c r="B89" s="713"/>
      <c r="C89" s="680"/>
      <c r="D89" s="680"/>
      <c r="E89" s="680"/>
      <c r="F89" s="680"/>
      <c r="G89" s="680"/>
      <c r="H89" s="680"/>
      <c r="I89" s="680"/>
      <c r="J89" s="680"/>
      <c r="K89" s="680"/>
      <c r="L89" s="405"/>
      <c r="M89" s="405"/>
    </row>
    <row r="90" spans="1:14" ht="12" customHeight="1" x14ac:dyDescent="0.2">
      <c r="A90" s="875"/>
      <c r="B90" s="713"/>
      <c r="C90" s="680"/>
      <c r="D90" s="680"/>
      <c r="E90" s="680"/>
      <c r="F90" s="680"/>
      <c r="G90" s="680"/>
      <c r="H90" s="680"/>
      <c r="I90" s="680"/>
      <c r="J90" s="680"/>
      <c r="K90" s="680"/>
      <c r="L90" s="405"/>
      <c r="M90" s="405"/>
    </row>
    <row r="91" spans="1:14" ht="12" customHeight="1" x14ac:dyDescent="0.2">
      <c r="A91" s="875"/>
      <c r="B91" s="713"/>
      <c r="C91" s="680"/>
      <c r="D91" s="680"/>
      <c r="E91" s="680"/>
      <c r="F91" s="680"/>
      <c r="G91" s="680"/>
      <c r="H91" s="680"/>
      <c r="I91" s="680"/>
      <c r="J91" s="680"/>
      <c r="K91" s="680"/>
      <c r="L91" s="405"/>
      <c r="M91" s="405"/>
    </row>
    <row r="92" spans="1:14" ht="12" customHeight="1" x14ac:dyDescent="0.2">
      <c r="A92" s="875"/>
      <c r="B92" s="713"/>
      <c r="C92" s="680"/>
      <c r="D92" s="680"/>
      <c r="E92" s="680"/>
      <c r="F92" s="680"/>
      <c r="G92" s="680"/>
      <c r="H92" s="680"/>
      <c r="I92" s="680"/>
      <c r="J92" s="680"/>
      <c r="K92" s="680"/>
      <c r="L92" s="405"/>
      <c r="M92" s="405"/>
    </row>
    <row r="93" spans="1:14" ht="12" customHeight="1" x14ac:dyDescent="0.2">
      <c r="A93" s="875"/>
      <c r="B93" s="713"/>
      <c r="C93" s="680"/>
      <c r="D93" s="680"/>
      <c r="E93" s="680"/>
      <c r="F93" s="680"/>
      <c r="G93" s="680"/>
      <c r="H93" s="680"/>
      <c r="I93" s="680"/>
      <c r="J93" s="680"/>
      <c r="K93" s="680"/>
      <c r="L93" s="405"/>
      <c r="M93" s="405"/>
    </row>
    <row r="94" spans="1:14" ht="12" customHeight="1" x14ac:dyDescent="0.2">
      <c r="A94" s="875"/>
      <c r="B94" s="713"/>
      <c r="C94" s="680"/>
      <c r="D94" s="680"/>
      <c r="E94" s="680"/>
      <c r="F94" s="680"/>
      <c r="G94" s="680"/>
      <c r="H94" s="680"/>
      <c r="I94" s="680"/>
      <c r="J94" s="680"/>
      <c r="K94" s="680"/>
      <c r="L94" s="405"/>
      <c r="M94" s="405"/>
    </row>
    <row r="95" spans="1:14" ht="11.25" customHeight="1" x14ac:dyDescent="0.2">
      <c r="A95" s="875"/>
      <c r="B95" s="713"/>
      <c r="C95" s="680"/>
      <c r="D95" s="680"/>
      <c r="E95" s="680"/>
      <c r="F95" s="680"/>
      <c r="G95" s="680"/>
      <c r="H95" s="680"/>
      <c r="I95" s="680"/>
      <c r="J95" s="680"/>
      <c r="K95" s="680"/>
      <c r="L95" s="405"/>
      <c r="M95" s="405"/>
    </row>
    <row r="96" spans="1:14" ht="11.25" customHeight="1" x14ac:dyDescent="0.2">
      <c r="A96" s="684" t="s">
        <v>296</v>
      </c>
      <c r="B96" s="713"/>
      <c r="C96" s="680"/>
      <c r="D96" s="680"/>
      <c r="E96" s="680"/>
      <c r="F96" s="680"/>
      <c r="G96" s="680"/>
      <c r="H96" s="680"/>
      <c r="I96" s="680"/>
      <c r="J96" s="680"/>
      <c r="K96" s="680"/>
      <c r="L96" s="405"/>
      <c r="M96" s="405"/>
    </row>
    <row r="97" spans="1:11" ht="11.25" customHeight="1" x14ac:dyDescent="0.2">
      <c r="A97" s="680"/>
      <c r="B97" s="425"/>
      <c r="C97" s="680"/>
      <c r="D97" s="680"/>
      <c r="E97" s="680"/>
      <c r="F97" s="680"/>
      <c r="G97" s="680"/>
      <c r="H97" s="680"/>
      <c r="I97" s="680"/>
      <c r="J97" s="680"/>
      <c r="K97" s="680"/>
    </row>
    <row r="98" spans="1:11" ht="11.25" customHeight="1" x14ac:dyDescent="0.2">
      <c r="A98" s="680"/>
      <c r="B98" s="425"/>
      <c r="C98" s="680"/>
      <c r="D98" s="680"/>
      <c r="E98" s="680"/>
      <c r="F98" s="680"/>
      <c r="G98" s="680"/>
      <c r="H98" s="680"/>
      <c r="I98" s="680"/>
      <c r="J98" s="680"/>
      <c r="K98" s="680"/>
    </row>
    <row r="99" spans="1:11" ht="11.25" customHeight="1" x14ac:dyDescent="0.2">
      <c r="A99" s="680"/>
      <c r="B99" s="425"/>
      <c r="C99" s="680"/>
      <c r="D99" s="680"/>
      <c r="E99" s="680"/>
      <c r="F99" s="680"/>
      <c r="G99" s="680"/>
      <c r="H99" s="680"/>
      <c r="I99" s="680"/>
      <c r="J99" s="680"/>
      <c r="K99" s="680"/>
    </row>
    <row r="100" spans="1:11" ht="11.25" customHeight="1" x14ac:dyDescent="0.2">
      <c r="A100" s="684"/>
      <c r="B100" s="680"/>
      <c r="C100" s="680"/>
      <c r="D100" s="680"/>
      <c r="E100" s="680"/>
      <c r="F100" s="680"/>
      <c r="G100" s="680"/>
      <c r="H100" s="680"/>
      <c r="I100" s="680"/>
      <c r="J100" s="680"/>
      <c r="K100" s="680"/>
    </row>
    <row r="101" spans="1:11" ht="11.25" customHeight="1" x14ac:dyDescent="0.2">
      <c r="A101" s="684"/>
      <c r="B101" s="680"/>
      <c r="C101" s="680"/>
      <c r="D101" s="680"/>
      <c r="E101" s="680"/>
      <c r="F101" s="680"/>
      <c r="G101" s="680"/>
      <c r="H101" s="680"/>
      <c r="I101" s="680"/>
      <c r="J101" s="680"/>
      <c r="K101" s="680"/>
    </row>
    <row r="102" spans="1:11" ht="11.25" customHeight="1" x14ac:dyDescent="0.2">
      <c r="A102" s="684"/>
      <c r="B102" s="680"/>
      <c r="C102" s="680"/>
      <c r="D102" s="680"/>
      <c r="E102" s="680"/>
      <c r="F102" s="680"/>
      <c r="G102" s="680"/>
      <c r="H102" s="680"/>
      <c r="I102" s="680"/>
      <c r="J102" s="680"/>
      <c r="K102" s="680"/>
    </row>
    <row r="103" spans="1:11" ht="11.25" customHeight="1" x14ac:dyDescent="0.2">
      <c r="A103" s="684"/>
      <c r="B103" s="680"/>
      <c r="C103" s="680"/>
      <c r="D103" s="680"/>
      <c r="E103" s="680"/>
      <c r="F103" s="680"/>
      <c r="G103" s="680"/>
      <c r="H103" s="680"/>
      <c r="I103" s="680"/>
      <c r="J103" s="680"/>
      <c r="K103" s="680"/>
    </row>
    <row r="104" spans="1:11" ht="11.25" customHeight="1" x14ac:dyDescent="0.2">
      <c r="A104" s="684"/>
      <c r="B104" s="680"/>
      <c r="C104" s="680"/>
      <c r="D104" s="680"/>
      <c r="E104" s="680"/>
      <c r="F104" s="680"/>
      <c r="G104" s="680"/>
      <c r="H104" s="680"/>
      <c r="I104" s="680"/>
      <c r="J104" s="680"/>
      <c r="K104" s="680"/>
    </row>
    <row r="105" spans="1:11" ht="11.25" customHeight="1" x14ac:dyDescent="0.2">
      <c r="A105" s="684"/>
      <c r="B105" s="680"/>
      <c r="C105" s="680"/>
      <c r="D105" s="680"/>
      <c r="E105" s="680"/>
      <c r="F105" s="680"/>
      <c r="G105" s="680"/>
      <c r="H105" s="680"/>
      <c r="I105" s="680"/>
      <c r="J105" s="680"/>
      <c r="K105" s="680"/>
    </row>
    <row r="106" spans="1:11" ht="11.25" customHeight="1" x14ac:dyDescent="0.2">
      <c r="A106" s="684"/>
      <c r="B106" s="680"/>
      <c r="C106" s="680"/>
      <c r="D106" s="680"/>
      <c r="E106" s="680"/>
      <c r="F106" s="680"/>
      <c r="G106" s="680"/>
      <c r="H106" s="680"/>
      <c r="I106" s="680"/>
      <c r="J106" s="680"/>
      <c r="K106" s="680"/>
    </row>
    <row r="107" spans="1:11" ht="11.25" customHeight="1" x14ac:dyDescent="0.2">
      <c r="A107" s="684"/>
      <c r="B107" s="680"/>
      <c r="C107" s="680"/>
      <c r="D107" s="680"/>
      <c r="E107" s="680"/>
      <c r="F107" s="680"/>
      <c r="G107" s="680"/>
      <c r="H107" s="680"/>
      <c r="I107" s="680"/>
      <c r="J107" s="680"/>
      <c r="K107" s="680"/>
    </row>
    <row r="108" spans="1:11" ht="11.25" customHeight="1" x14ac:dyDescent="0.2">
      <c r="A108" s="684"/>
      <c r="B108" s="680"/>
      <c r="C108" s="680"/>
      <c r="D108" s="680"/>
      <c r="E108" s="680"/>
      <c r="F108" s="680"/>
      <c r="G108" s="680"/>
      <c r="H108" s="680"/>
      <c r="I108" s="680"/>
      <c r="J108" s="680"/>
      <c r="K108" s="680"/>
    </row>
    <row r="109" spans="1:11" ht="11.25" customHeight="1" x14ac:dyDescent="0.2">
      <c r="A109" s="680"/>
      <c r="B109" s="680"/>
      <c r="C109" s="680"/>
      <c r="D109" s="680"/>
      <c r="E109" s="680"/>
      <c r="F109" s="680"/>
      <c r="G109" s="680"/>
      <c r="H109" s="680"/>
      <c r="I109" s="680"/>
      <c r="J109" s="680"/>
      <c r="K109" s="680"/>
    </row>
    <row r="110" spans="1:11" ht="11.25" customHeight="1" x14ac:dyDescent="0.2">
      <c r="A110" s="680"/>
      <c r="B110" s="680"/>
      <c r="C110" s="680"/>
      <c r="D110" s="680"/>
      <c r="E110" s="680"/>
      <c r="F110" s="680"/>
      <c r="G110" s="680"/>
      <c r="H110" s="680"/>
      <c r="I110" s="680"/>
      <c r="J110" s="680"/>
      <c r="K110" s="680"/>
    </row>
    <row r="111" spans="1:11" ht="11.25" customHeight="1" x14ac:dyDescent="0.2">
      <c r="A111" s="680"/>
      <c r="B111" s="680"/>
      <c r="C111" s="680"/>
      <c r="D111" s="680"/>
      <c r="E111" s="680"/>
      <c r="F111" s="680"/>
      <c r="G111" s="680"/>
      <c r="H111" s="680"/>
      <c r="I111" s="680"/>
      <c r="J111" s="680"/>
      <c r="K111" s="680"/>
    </row>
  </sheetData>
  <mergeCells count="8">
    <mergeCell ref="A87:A95"/>
    <mergeCell ref="A84:A86"/>
    <mergeCell ref="A2:P2"/>
    <mergeCell ref="A69:B69"/>
    <mergeCell ref="A66:B66"/>
    <mergeCell ref="A3:B3"/>
    <mergeCell ref="A74:A75"/>
    <mergeCell ref="B73:G73"/>
  </mergeCells>
  <phoneticPr fontId="0" type="noConversion"/>
  <conditionalFormatting sqref="P56:P58">
    <cfRule type="cellIs" dxfId="6" priority="1" stopIfTrue="1" operator="greaterThan">
      <formula>100</formula>
    </cfRule>
  </conditionalFormatting>
  <printOptions horizontalCentered="1"/>
  <pageMargins left="0.19685039370078741" right="0.23622047244094491" top="0.55118110236220474" bottom="0.27559055118110237" header="0.27559055118110237" footer="0.15748031496062992"/>
  <pageSetup paperSize="9" scale="55" orientation="landscape" r:id="rId1"/>
  <headerFooter alignWithMargins="0">
    <oddHeader>&amp;L&amp;9Seção Financeira/ SADM/ EPSJV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T151"/>
  <sheetViews>
    <sheetView topLeftCell="A36" zoomScaleNormal="100" workbookViewId="0">
      <pane xSplit="2" topLeftCell="J1" activePane="topRight" state="frozen"/>
      <selection activeCell="B49" sqref="B49"/>
      <selection pane="topRight" activeCell="D18" sqref="D18"/>
    </sheetView>
  </sheetViews>
  <sheetFormatPr defaultColWidth="9.28515625" defaultRowHeight="11.25" x14ac:dyDescent="0.2"/>
  <cols>
    <col min="1" max="1" width="5.42578125" style="14" customWidth="1"/>
    <col min="2" max="2" width="28.85546875" style="1" customWidth="1"/>
    <col min="3" max="3" width="11" style="3" bestFit="1" customWidth="1"/>
    <col min="4" max="7" width="10.7109375" style="3" customWidth="1"/>
    <col min="8" max="13" width="10.7109375" style="1" customWidth="1"/>
    <col min="14" max="15" width="12.42578125" style="1" bestFit="1" customWidth="1"/>
    <col min="16" max="16" width="12.28515625" style="1" customWidth="1"/>
    <col min="17" max="17" width="7.42578125" style="1" customWidth="1"/>
    <col min="18" max="18" width="9.7109375" style="1" customWidth="1"/>
    <col min="19" max="19" width="9.28515625" style="1"/>
    <col min="20" max="20" width="11.28515625" style="1" bestFit="1" customWidth="1"/>
    <col min="21" max="16384" width="9.28515625" style="1"/>
  </cols>
  <sheetData>
    <row r="1" spans="1:18" ht="15" x14ac:dyDescent="0.25">
      <c r="A1" s="61" t="s">
        <v>418</v>
      </c>
      <c r="H1" s="13"/>
      <c r="I1" s="13"/>
    </row>
    <row r="2" spans="1:18" ht="18" x14ac:dyDescent="0.25">
      <c r="A2" s="876" t="s">
        <v>87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203"/>
    </row>
    <row r="3" spans="1:18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117" t="s">
        <v>16</v>
      </c>
      <c r="G3" s="117" t="s">
        <v>17</v>
      </c>
      <c r="H3" s="101" t="s">
        <v>3</v>
      </c>
      <c r="I3" s="83" t="s">
        <v>4</v>
      </c>
      <c r="J3" s="116" t="s">
        <v>5</v>
      </c>
      <c r="K3" s="100" t="s">
        <v>6</v>
      </c>
      <c r="L3" s="116" t="s">
        <v>7</v>
      </c>
      <c r="M3" s="116" t="s">
        <v>8</v>
      </c>
      <c r="N3" s="118" t="s">
        <v>9</v>
      </c>
      <c r="O3" s="119" t="s">
        <v>28</v>
      </c>
      <c r="P3" s="57" t="s">
        <v>157</v>
      </c>
      <c r="Q3" s="120" t="s">
        <v>76</v>
      </c>
      <c r="R3" s="112"/>
    </row>
    <row r="4" spans="1:18" ht="14.25" customHeight="1" x14ac:dyDescent="0.2">
      <c r="A4" s="127">
        <v>14</v>
      </c>
      <c r="B4" s="128" t="s">
        <v>10</v>
      </c>
      <c r="C4" s="370"/>
      <c r="D4" s="370"/>
      <c r="E4" s="370">
        <v>1715.27</v>
      </c>
      <c r="F4" s="371"/>
      <c r="G4" s="371"/>
      <c r="H4" s="371"/>
      <c r="I4" s="371"/>
      <c r="J4" s="371"/>
      <c r="K4" s="371"/>
      <c r="L4" s="371"/>
      <c r="M4" s="371"/>
      <c r="N4" s="385"/>
      <c r="O4" s="30">
        <f>SUM(C4:N4)</f>
        <v>1715.27</v>
      </c>
      <c r="P4" s="8"/>
      <c r="Q4" s="31" t="e">
        <f>O4/P4*100</f>
        <v>#DIV/0!</v>
      </c>
      <c r="R4" s="17"/>
    </row>
    <row r="5" spans="1:18" ht="14.25" customHeight="1" x14ac:dyDescent="0.2">
      <c r="A5" s="468">
        <v>18</v>
      </c>
      <c r="B5" s="128" t="s">
        <v>153</v>
      </c>
      <c r="C5" s="375">
        <v>37200</v>
      </c>
      <c r="D5" s="375">
        <v>37200</v>
      </c>
      <c r="E5" s="375"/>
      <c r="F5" s="371"/>
      <c r="G5" s="617"/>
      <c r="H5" s="567"/>
      <c r="I5" s="374"/>
      <c r="J5" s="374"/>
      <c r="K5" s="371"/>
      <c r="L5" s="376"/>
      <c r="M5" s="376"/>
      <c r="N5" s="376"/>
      <c r="O5" s="8">
        <f>SUM(C5:N5)</f>
        <v>74400</v>
      </c>
      <c r="P5" s="8"/>
      <c r="Q5" s="31" t="e">
        <f>O5/P5*100</f>
        <v>#DIV/0!</v>
      </c>
      <c r="R5" s="17"/>
    </row>
    <row r="6" spans="1:18" ht="14.25" customHeight="1" x14ac:dyDescent="0.2">
      <c r="A6" s="127">
        <v>30</v>
      </c>
      <c r="B6" s="128" t="s">
        <v>23</v>
      </c>
      <c r="C6" s="114">
        <f>SUM(C7:C10)</f>
        <v>0</v>
      </c>
      <c r="D6" s="114">
        <f t="shared" ref="D6:N6" si="0">SUM(D7:D10)</f>
        <v>0</v>
      </c>
      <c r="E6" s="114">
        <f t="shared" si="0"/>
        <v>1710</v>
      </c>
      <c r="F6" s="114">
        <f t="shared" si="0"/>
        <v>0</v>
      </c>
      <c r="G6" s="114">
        <f t="shared" si="0"/>
        <v>0</v>
      </c>
      <c r="H6" s="114">
        <f t="shared" si="0"/>
        <v>0</v>
      </c>
      <c r="I6" s="114">
        <f t="shared" si="0"/>
        <v>0</v>
      </c>
      <c r="J6" s="114">
        <f t="shared" si="0"/>
        <v>0</v>
      </c>
      <c r="K6" s="8">
        <f t="shared" si="0"/>
        <v>0</v>
      </c>
      <c r="L6" s="114">
        <f t="shared" si="0"/>
        <v>0</v>
      </c>
      <c r="M6" s="114">
        <f t="shared" si="0"/>
        <v>0</v>
      </c>
      <c r="N6" s="7">
        <f t="shared" si="0"/>
        <v>0</v>
      </c>
      <c r="O6" s="30">
        <f>SUM(O7:O10)</f>
        <v>1710</v>
      </c>
      <c r="P6" s="8">
        <f>SUM(P7:P10)</f>
        <v>0</v>
      </c>
      <c r="Q6" s="31" t="e">
        <f>O6/P6*100</f>
        <v>#DIV/0!</v>
      </c>
      <c r="R6" s="28"/>
    </row>
    <row r="7" spans="1:18" ht="12.4" customHeight="1" x14ac:dyDescent="0.2">
      <c r="A7" s="129"/>
      <c r="B7" s="115" t="s">
        <v>24</v>
      </c>
      <c r="C7" s="372"/>
      <c r="D7" s="372"/>
      <c r="E7" s="372">
        <v>1710</v>
      </c>
      <c r="F7" s="386"/>
      <c r="G7" s="372"/>
      <c r="H7" s="372"/>
      <c r="I7" s="372"/>
      <c r="J7" s="372"/>
      <c r="K7" s="372"/>
      <c r="L7" s="377"/>
      <c r="M7" s="372"/>
      <c r="N7" s="372"/>
      <c r="O7" s="9">
        <f>SUM(C7:N7)</f>
        <v>1710</v>
      </c>
      <c r="P7" s="10"/>
      <c r="Q7" s="38"/>
      <c r="R7" s="17"/>
    </row>
    <row r="8" spans="1:18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>SUM(C8:N8)</f>
        <v>0</v>
      </c>
      <c r="P8" s="10"/>
      <c r="Q8" s="38"/>
      <c r="R8" s="17"/>
    </row>
    <row r="9" spans="1:18" ht="12.4" customHeight="1" x14ac:dyDescent="0.2">
      <c r="A9" s="130"/>
      <c r="B9" s="6" t="s">
        <v>140</v>
      </c>
      <c r="C9" s="377"/>
      <c r="D9" s="377"/>
      <c r="E9" s="729"/>
      <c r="F9" s="377"/>
      <c r="G9" s="377"/>
      <c r="H9" s="377"/>
      <c r="I9" s="377"/>
      <c r="J9" s="377"/>
      <c r="K9" s="377"/>
      <c r="L9" s="377"/>
      <c r="M9" s="377"/>
      <c r="N9" s="377"/>
      <c r="O9" s="10">
        <f>SUM(C9:N9)</f>
        <v>0</v>
      </c>
      <c r="P9" s="10"/>
      <c r="Q9" s="38"/>
      <c r="R9" s="17"/>
    </row>
    <row r="10" spans="1:18" ht="12.4" customHeight="1" x14ac:dyDescent="0.2">
      <c r="A10" s="131"/>
      <c r="B10" s="5" t="s">
        <v>305</v>
      </c>
      <c r="C10" s="378"/>
      <c r="D10" s="378"/>
      <c r="E10" s="386"/>
      <c r="F10" s="378"/>
      <c r="G10" s="378"/>
      <c r="H10" s="378"/>
      <c r="I10" s="378"/>
      <c r="J10" s="378"/>
      <c r="K10" s="378"/>
      <c r="L10" s="761"/>
      <c r="M10" s="856"/>
      <c r="N10" s="422"/>
      <c r="O10" s="706">
        <f>SUM(C10:N10)</f>
        <v>0</v>
      </c>
      <c r="P10" s="10"/>
      <c r="Q10" s="38"/>
      <c r="R10" s="17"/>
    </row>
    <row r="11" spans="1:18" ht="14.25" customHeight="1" x14ac:dyDescent="0.2">
      <c r="A11" s="127">
        <v>33</v>
      </c>
      <c r="B11" s="128" t="s">
        <v>18</v>
      </c>
      <c r="C11" s="7">
        <f t="shared" ref="C11:O11" si="1">SUM(C12:C15)</f>
        <v>0</v>
      </c>
      <c r="D11" s="7">
        <f t="shared" si="1"/>
        <v>0</v>
      </c>
      <c r="E11" s="7">
        <f t="shared" si="1"/>
        <v>2107.25</v>
      </c>
      <c r="F11" s="7">
        <f t="shared" si="1"/>
        <v>0</v>
      </c>
      <c r="G11" s="7">
        <f t="shared" si="1"/>
        <v>0</v>
      </c>
      <c r="H11" s="7">
        <f t="shared" si="1"/>
        <v>0</v>
      </c>
      <c r="I11" s="7">
        <f t="shared" si="1"/>
        <v>0</v>
      </c>
      <c r="J11" s="7">
        <f t="shared" si="1"/>
        <v>0</v>
      </c>
      <c r="K11" s="7">
        <f t="shared" si="1"/>
        <v>0</v>
      </c>
      <c r="L11" s="7">
        <f t="shared" si="1"/>
        <v>0</v>
      </c>
      <c r="M11" s="114">
        <f t="shared" si="1"/>
        <v>0</v>
      </c>
      <c r="N11" s="114">
        <f t="shared" si="1"/>
        <v>0</v>
      </c>
      <c r="O11" s="7">
        <f t="shared" si="1"/>
        <v>2107.25</v>
      </c>
      <c r="P11" s="7">
        <f>SUM(P12:P15)</f>
        <v>0</v>
      </c>
      <c r="Q11" s="31" t="e">
        <f>O11/P11*100</f>
        <v>#DIV/0!</v>
      </c>
      <c r="R11" s="17"/>
    </row>
    <row r="12" spans="1:18" ht="14.25" customHeight="1" x14ac:dyDescent="0.2">
      <c r="A12" s="132"/>
      <c r="B12" s="115" t="s">
        <v>112</v>
      </c>
      <c r="C12" s="370"/>
      <c r="D12" s="409"/>
      <c r="E12" s="370">
        <v>2107.25</v>
      </c>
      <c r="F12" s="370"/>
      <c r="G12" s="381"/>
      <c r="H12" s="381"/>
      <c r="I12" s="370"/>
      <c r="J12" s="370"/>
      <c r="K12" s="370"/>
      <c r="L12" s="370"/>
      <c r="M12" s="370"/>
      <c r="N12" s="370"/>
      <c r="O12" s="9">
        <f>SUM(C12:N12)</f>
        <v>2107.25</v>
      </c>
      <c r="P12" s="9"/>
      <c r="Q12" s="33"/>
      <c r="R12" s="17"/>
    </row>
    <row r="13" spans="1:18" ht="14.25" customHeight="1" x14ac:dyDescent="0.2">
      <c r="A13" s="134"/>
      <c r="B13" s="6" t="s">
        <v>288</v>
      </c>
      <c r="C13" s="379"/>
      <c r="D13" s="380"/>
      <c r="E13" s="379"/>
      <c r="F13" s="379"/>
      <c r="G13" s="382"/>
      <c r="H13" s="382"/>
      <c r="I13" s="379"/>
      <c r="J13" s="379"/>
      <c r="K13" s="379"/>
      <c r="L13" s="379"/>
      <c r="M13" s="379"/>
      <c r="N13" s="379"/>
      <c r="O13" s="10">
        <f>SUM(C13:N13)</f>
        <v>0</v>
      </c>
      <c r="P13" s="10"/>
      <c r="Q13" s="38"/>
      <c r="R13" s="17"/>
    </row>
    <row r="14" spans="1:18" ht="14.25" customHeight="1" x14ac:dyDescent="0.2">
      <c r="A14" s="134"/>
      <c r="B14" s="6" t="s">
        <v>270</v>
      </c>
      <c r="C14" s="379"/>
      <c r="D14" s="380"/>
      <c r="E14" s="379"/>
      <c r="F14" s="379"/>
      <c r="G14" s="382"/>
      <c r="H14" s="382"/>
      <c r="I14" s="379"/>
      <c r="J14" s="379"/>
      <c r="K14" s="379"/>
      <c r="L14" s="379"/>
      <c r="M14" s="379"/>
      <c r="N14" s="379"/>
      <c r="O14" s="10">
        <f>SUM(C14:N14)</f>
        <v>0</v>
      </c>
      <c r="P14" s="10"/>
      <c r="Q14" s="38"/>
      <c r="R14" s="17"/>
    </row>
    <row r="15" spans="1:18" ht="14.25" customHeight="1" x14ac:dyDescent="0.2">
      <c r="A15" s="206"/>
      <c r="B15" s="5" t="s">
        <v>155</v>
      </c>
      <c r="C15" s="383"/>
      <c r="D15" s="384"/>
      <c r="E15" s="383"/>
      <c r="F15" s="383"/>
      <c r="G15" s="376"/>
      <c r="H15" s="376"/>
      <c r="I15" s="383"/>
      <c r="J15" s="383"/>
      <c r="K15" s="383"/>
      <c r="L15" s="383"/>
      <c r="M15" s="383"/>
      <c r="N15" s="383"/>
      <c r="O15" s="40">
        <f>SUM(C15:N15)</f>
        <v>0</v>
      </c>
      <c r="P15" s="40"/>
      <c r="Q15" s="49"/>
      <c r="R15" s="17"/>
    </row>
    <row r="16" spans="1:18" ht="14.25" customHeight="1" x14ac:dyDescent="0.2">
      <c r="A16" s="136">
        <v>34</v>
      </c>
      <c r="B16" s="128" t="s">
        <v>211</v>
      </c>
      <c r="C16" s="378">
        <f>C17+C18</f>
        <v>61748.350000000006</v>
      </c>
      <c r="D16" s="378">
        <f t="shared" ref="D16:N16" si="2">D17+D18</f>
        <v>63023.4</v>
      </c>
      <c r="E16" s="378">
        <f t="shared" si="2"/>
        <v>0</v>
      </c>
      <c r="F16" s="378">
        <f t="shared" si="2"/>
        <v>0</v>
      </c>
      <c r="G16" s="378">
        <f t="shared" si="2"/>
        <v>0</v>
      </c>
      <c r="H16" s="378">
        <f t="shared" si="2"/>
        <v>0</v>
      </c>
      <c r="I16" s="378">
        <f t="shared" si="2"/>
        <v>0</v>
      </c>
      <c r="J16" s="378">
        <f t="shared" si="2"/>
        <v>0</v>
      </c>
      <c r="K16" s="378">
        <f t="shared" si="2"/>
        <v>0</v>
      </c>
      <c r="L16" s="378">
        <f t="shared" si="2"/>
        <v>0</v>
      </c>
      <c r="M16" s="378">
        <f t="shared" si="2"/>
        <v>0</v>
      </c>
      <c r="N16" s="378">
        <f t="shared" si="2"/>
        <v>0</v>
      </c>
      <c r="O16" s="378">
        <f>O17+O18</f>
        <v>124771.75</v>
      </c>
      <c r="P16" s="378">
        <f>P17+P18</f>
        <v>0</v>
      </c>
      <c r="Q16" s="49" t="e">
        <f>O16/P16*100</f>
        <v>#DIV/0!</v>
      </c>
      <c r="R16" s="17"/>
    </row>
    <row r="17" spans="1:19" ht="12.75" customHeight="1" x14ac:dyDescent="0.2">
      <c r="A17" s="697"/>
      <c r="B17" s="712" t="s">
        <v>298</v>
      </c>
      <c r="C17" s="382">
        <v>50637.3</v>
      </c>
      <c r="D17" s="377">
        <v>51445.05</v>
      </c>
      <c r="E17" s="382"/>
      <c r="F17" s="382"/>
      <c r="G17" s="382"/>
      <c r="H17" s="377"/>
      <c r="I17" s="377"/>
      <c r="J17" s="377"/>
      <c r="K17" s="382"/>
      <c r="L17" s="382"/>
      <c r="M17" s="382"/>
      <c r="N17" s="382"/>
      <c r="O17" s="10">
        <f>SUM(C17:N17)</f>
        <v>102082.35</v>
      </c>
      <c r="P17" s="10"/>
      <c r="Q17" s="26"/>
      <c r="R17" s="17"/>
    </row>
    <row r="18" spans="1:19" ht="12.75" customHeight="1" x14ac:dyDescent="0.2">
      <c r="A18" s="697"/>
      <c r="B18" s="712" t="s">
        <v>421</v>
      </c>
      <c r="C18" s="382">
        <v>11111.05</v>
      </c>
      <c r="D18" s="382">
        <v>11578.35</v>
      </c>
      <c r="E18" s="382"/>
      <c r="F18" s="382"/>
      <c r="G18" s="382"/>
      <c r="H18" s="377"/>
      <c r="I18" s="377"/>
      <c r="J18" s="382"/>
      <c r="K18" s="382"/>
      <c r="L18" s="382"/>
      <c r="M18" s="382"/>
      <c r="N18" s="382"/>
      <c r="O18" s="10">
        <f>SUM(C18:N18)</f>
        <v>22689.4</v>
      </c>
      <c r="P18" s="10"/>
      <c r="Q18" s="26"/>
      <c r="R18" s="17"/>
    </row>
    <row r="19" spans="1:19" ht="14.25" customHeight="1" x14ac:dyDescent="0.2">
      <c r="A19" s="127">
        <v>36</v>
      </c>
      <c r="B19" s="128" t="s">
        <v>21</v>
      </c>
      <c r="C19" s="8">
        <f t="shared" ref="C19:O19" si="3">SUM(C20:C24)</f>
        <v>787.98</v>
      </c>
      <c r="D19" s="8">
        <f t="shared" si="3"/>
        <v>787.98</v>
      </c>
      <c r="E19" s="8">
        <f t="shared" si="3"/>
        <v>0</v>
      </c>
      <c r="F19" s="8">
        <f t="shared" si="3"/>
        <v>0</v>
      </c>
      <c r="G19" s="8">
        <f t="shared" si="3"/>
        <v>0</v>
      </c>
      <c r="H19" s="8">
        <f t="shared" si="3"/>
        <v>0</v>
      </c>
      <c r="I19" s="8">
        <f t="shared" si="3"/>
        <v>0</v>
      </c>
      <c r="J19" s="8">
        <f t="shared" si="3"/>
        <v>0</v>
      </c>
      <c r="K19" s="8">
        <f t="shared" si="3"/>
        <v>0</v>
      </c>
      <c r="L19" s="8">
        <f t="shared" si="3"/>
        <v>0</v>
      </c>
      <c r="M19" s="8">
        <f t="shared" si="3"/>
        <v>0</v>
      </c>
      <c r="N19" s="8">
        <f t="shared" si="3"/>
        <v>0</v>
      </c>
      <c r="O19" s="30">
        <f t="shared" si="3"/>
        <v>1575.96</v>
      </c>
      <c r="P19" s="23">
        <f>SUM(P20:P24)</f>
        <v>0</v>
      </c>
      <c r="Q19" s="31" t="e">
        <f>O19/P19*100</f>
        <v>#DIV/0!</v>
      </c>
      <c r="R19" s="17"/>
    </row>
    <row r="20" spans="1:19" ht="12.75" customHeight="1" x14ac:dyDescent="0.2">
      <c r="A20" s="134"/>
      <c r="B20" s="216" t="s">
        <v>151</v>
      </c>
      <c r="C20" s="382">
        <v>787.98</v>
      </c>
      <c r="D20" s="379">
        <v>787.98</v>
      </c>
      <c r="E20" s="379"/>
      <c r="F20" s="379"/>
      <c r="G20" s="379"/>
      <c r="H20" s="379"/>
      <c r="I20" s="379"/>
      <c r="J20" s="379"/>
      <c r="K20" s="379"/>
      <c r="L20" s="379"/>
      <c r="M20" s="379"/>
      <c r="N20" s="379"/>
      <c r="O20" s="32">
        <f>SUM(C20:N20)</f>
        <v>1575.96</v>
      </c>
      <c r="P20" s="164"/>
      <c r="Q20" s="38"/>
      <c r="R20" s="17"/>
    </row>
    <row r="21" spans="1:19" ht="12.4" customHeight="1" x14ac:dyDescent="0.2">
      <c r="A21" s="134"/>
      <c r="B21" s="6" t="s">
        <v>34</v>
      </c>
      <c r="C21" s="377"/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">
        <f>SUM(C21:N21)</f>
        <v>0</v>
      </c>
      <c r="P21" s="10"/>
      <c r="Q21" s="38"/>
      <c r="R21" s="28"/>
    </row>
    <row r="22" spans="1:19" ht="12.4" customHeight="1" x14ac:dyDescent="0.2">
      <c r="A22" s="134"/>
      <c r="B22" s="6" t="s">
        <v>26</v>
      </c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">
        <f>SUM(C22:N22)</f>
        <v>0</v>
      </c>
      <c r="P22" s="10"/>
      <c r="Q22" s="38"/>
      <c r="R22" s="17"/>
    </row>
    <row r="23" spans="1:19" ht="12.4" customHeight="1" x14ac:dyDescent="0.2">
      <c r="A23" s="134"/>
      <c r="B23" s="6" t="s">
        <v>123</v>
      </c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">
        <f>SUM(C23:N23)</f>
        <v>0</v>
      </c>
      <c r="P23" s="10"/>
      <c r="Q23" s="38"/>
      <c r="R23" s="28"/>
    </row>
    <row r="24" spans="1:19" ht="12.4" customHeight="1" x14ac:dyDescent="0.2">
      <c r="A24" s="134"/>
      <c r="B24" s="6" t="s">
        <v>19</v>
      </c>
      <c r="C24" s="379"/>
      <c r="D24" s="379"/>
      <c r="E24" s="379"/>
      <c r="F24" s="379"/>
      <c r="G24" s="379"/>
      <c r="H24" s="379"/>
      <c r="I24" s="379"/>
      <c r="J24" s="379"/>
      <c r="K24" s="379"/>
      <c r="L24" s="378"/>
      <c r="M24" s="378"/>
      <c r="N24" s="378"/>
      <c r="O24" s="37">
        <f>SUM(C24:N24)</f>
        <v>0</v>
      </c>
      <c r="P24" s="10"/>
      <c r="Q24" s="48"/>
      <c r="R24" s="17"/>
      <c r="S24" s="13"/>
    </row>
    <row r="25" spans="1:19" ht="14.25" customHeight="1" x14ac:dyDescent="0.2">
      <c r="A25" s="127">
        <v>39</v>
      </c>
      <c r="B25" s="128" t="s">
        <v>11</v>
      </c>
      <c r="C25" s="7">
        <f>SUM(C26:C54)</f>
        <v>0</v>
      </c>
      <c r="D25" s="7">
        <f>SUM(D26:D54)-D28</f>
        <v>0</v>
      </c>
      <c r="E25" s="7">
        <f t="shared" ref="E25:P25" si="4">SUM(E26:E54)</f>
        <v>0</v>
      </c>
      <c r="F25" s="7">
        <f t="shared" si="4"/>
        <v>0</v>
      </c>
      <c r="G25" s="7">
        <f t="shared" si="4"/>
        <v>0</v>
      </c>
      <c r="H25" s="7">
        <f t="shared" si="4"/>
        <v>0</v>
      </c>
      <c r="I25" s="7">
        <f t="shared" si="4"/>
        <v>0</v>
      </c>
      <c r="J25" s="7">
        <f t="shared" si="4"/>
        <v>0</v>
      </c>
      <c r="K25" s="7">
        <f t="shared" si="4"/>
        <v>0</v>
      </c>
      <c r="L25" s="7">
        <f t="shared" si="4"/>
        <v>0</v>
      </c>
      <c r="M25" s="7">
        <f t="shared" si="4"/>
        <v>0</v>
      </c>
      <c r="N25" s="7">
        <f t="shared" si="4"/>
        <v>0</v>
      </c>
      <c r="O25" s="7">
        <f t="shared" si="4"/>
        <v>0</v>
      </c>
      <c r="P25" s="7">
        <f t="shared" si="4"/>
        <v>0</v>
      </c>
      <c r="Q25" s="49" t="e">
        <f>O25/P25*100</f>
        <v>#DIV/0!</v>
      </c>
      <c r="R25" s="17"/>
    </row>
    <row r="26" spans="1:19" ht="12.4" customHeight="1" x14ac:dyDescent="0.2">
      <c r="A26" s="134"/>
      <c r="B26" s="6" t="s">
        <v>241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">
        <f>SUM(C26:N26)</f>
        <v>0</v>
      </c>
      <c r="P26" s="10"/>
      <c r="Q26" s="38"/>
      <c r="R26" s="17"/>
    </row>
    <row r="27" spans="1:19" ht="12.4" customHeight="1" x14ac:dyDescent="0.2">
      <c r="A27" s="272"/>
      <c r="B27" s="6" t="s">
        <v>269</v>
      </c>
      <c r="C27" s="379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">
        <f>SUM(C27:N27)</f>
        <v>0</v>
      </c>
      <c r="P27" s="10"/>
      <c r="Q27" s="38"/>
      <c r="R27" s="28"/>
    </row>
    <row r="28" spans="1:19" ht="12.4" customHeight="1" x14ac:dyDescent="0.2">
      <c r="A28" s="426"/>
      <c r="B28" s="6" t="s">
        <v>440</v>
      </c>
      <c r="C28" s="379"/>
      <c r="D28" s="865">
        <v>8268</v>
      </c>
      <c r="E28" s="382"/>
      <c r="F28" s="382"/>
      <c r="G28" s="379"/>
      <c r="H28" s="379"/>
      <c r="I28" s="379"/>
      <c r="J28" s="379"/>
      <c r="K28" s="379"/>
      <c r="L28" s="379"/>
      <c r="M28" s="379"/>
      <c r="N28" s="379"/>
      <c r="O28" s="37">
        <f>SUM(C28:N28)-D28</f>
        <v>0</v>
      </c>
      <c r="P28" s="10"/>
      <c r="Q28" s="38"/>
      <c r="R28" s="28"/>
    </row>
    <row r="29" spans="1:19" ht="12.4" customHeight="1" x14ac:dyDescent="0.2">
      <c r="A29" s="134"/>
      <c r="B29" s="105" t="s">
        <v>225</v>
      </c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">
        <f t="shared" ref="O29:O68" si="5">SUM(C29:N29)</f>
        <v>0</v>
      </c>
      <c r="P29" s="10"/>
      <c r="Q29" s="38"/>
      <c r="R29" s="17"/>
    </row>
    <row r="30" spans="1:19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">
        <f t="shared" si="5"/>
        <v>0</v>
      </c>
      <c r="P30" s="10"/>
      <c r="Q30" s="38"/>
      <c r="R30" s="28"/>
    </row>
    <row r="31" spans="1:19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">
        <f t="shared" si="5"/>
        <v>0</v>
      </c>
      <c r="P31" s="10"/>
      <c r="Q31" s="38"/>
      <c r="R31" s="17"/>
    </row>
    <row r="32" spans="1:19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">
        <f t="shared" si="5"/>
        <v>0</v>
      </c>
      <c r="P32" s="10"/>
      <c r="Q32" s="38"/>
      <c r="R32" s="17"/>
    </row>
    <row r="33" spans="1:20" ht="12.4" customHeight="1" x14ac:dyDescent="0.2">
      <c r="A33" s="134"/>
      <c r="B33" s="105" t="s">
        <v>230</v>
      </c>
      <c r="C33" s="379"/>
      <c r="D33" s="379"/>
      <c r="E33" s="379"/>
      <c r="F33" s="382"/>
      <c r="G33" s="379"/>
      <c r="H33" s="379"/>
      <c r="I33" s="379"/>
      <c r="J33" s="379"/>
      <c r="K33" s="379"/>
      <c r="L33" s="379"/>
      <c r="M33" s="379"/>
      <c r="N33" s="379"/>
      <c r="O33" s="37">
        <f t="shared" si="5"/>
        <v>0</v>
      </c>
      <c r="P33" s="10"/>
      <c r="Q33" s="38"/>
      <c r="R33" s="28"/>
    </row>
    <row r="34" spans="1:20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">
        <f t="shared" si="5"/>
        <v>0</v>
      </c>
      <c r="P34" s="10"/>
      <c r="Q34" s="38"/>
      <c r="R34" s="17"/>
    </row>
    <row r="35" spans="1:20" ht="12.4" customHeight="1" x14ac:dyDescent="0.2">
      <c r="A35" s="134"/>
      <c r="B35" s="105" t="s">
        <v>120</v>
      </c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">
        <f t="shared" si="5"/>
        <v>0</v>
      </c>
      <c r="P35" s="10"/>
      <c r="Q35" s="38"/>
      <c r="R35" s="28"/>
    </row>
    <row r="36" spans="1:20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">
        <f t="shared" si="5"/>
        <v>0</v>
      </c>
      <c r="P36" s="10"/>
      <c r="Q36" s="38"/>
      <c r="R36" s="28"/>
    </row>
    <row r="37" spans="1:20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">
        <f t="shared" si="5"/>
        <v>0</v>
      </c>
      <c r="P37" s="10"/>
      <c r="Q37" s="38"/>
      <c r="R37" s="28"/>
      <c r="T37" s="355"/>
    </row>
    <row r="38" spans="1:20" ht="12.4" customHeight="1" x14ac:dyDescent="0.2">
      <c r="A38" s="134"/>
      <c r="B38" s="6" t="s">
        <v>46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">
        <f t="shared" si="5"/>
        <v>0</v>
      </c>
      <c r="P38" s="10"/>
      <c r="Q38" s="38"/>
      <c r="R38" s="17"/>
    </row>
    <row r="39" spans="1:20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">
        <f t="shared" si="5"/>
        <v>0</v>
      </c>
      <c r="P39" s="10"/>
      <c r="Q39" s="38"/>
      <c r="R39" s="17"/>
    </row>
    <row r="40" spans="1:20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">
        <f t="shared" si="5"/>
        <v>0</v>
      </c>
      <c r="P40" s="10"/>
      <c r="Q40" s="38"/>
      <c r="R40" s="17"/>
    </row>
    <row r="41" spans="1:20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79"/>
      <c r="M41" s="379"/>
      <c r="N41" s="379"/>
      <c r="O41" s="37">
        <f t="shared" si="5"/>
        <v>0</v>
      </c>
      <c r="P41" s="10"/>
      <c r="Q41" s="38"/>
      <c r="R41" s="17"/>
    </row>
    <row r="42" spans="1:20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37">
        <f t="shared" si="5"/>
        <v>0</v>
      </c>
      <c r="P42" s="10"/>
      <c r="Q42" s="38"/>
      <c r="R42" s="17"/>
    </row>
    <row r="43" spans="1:20" ht="12.4" customHeight="1" x14ac:dyDescent="0.2">
      <c r="A43" s="134"/>
      <c r="B43" s="6" t="s">
        <v>142</v>
      </c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37">
        <f t="shared" si="5"/>
        <v>0</v>
      </c>
      <c r="P43" s="10"/>
      <c r="Q43" s="38"/>
      <c r="R43" s="17"/>
    </row>
    <row r="44" spans="1:20" ht="12.4" customHeight="1" x14ac:dyDescent="0.2">
      <c r="A44" s="134"/>
      <c r="B44" s="6" t="s">
        <v>161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">
        <f>SUM(C44:N44)</f>
        <v>0</v>
      </c>
      <c r="P44" s="10"/>
      <c r="Q44" s="38"/>
      <c r="R44" s="17"/>
    </row>
    <row r="45" spans="1:20" ht="12.4" customHeight="1" x14ac:dyDescent="0.2">
      <c r="A45" s="134"/>
      <c r="B45" s="6" t="s">
        <v>258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37">
        <f t="shared" si="5"/>
        <v>0</v>
      </c>
      <c r="P45" s="10"/>
      <c r="Q45" s="38"/>
      <c r="R45" s="17"/>
    </row>
    <row r="46" spans="1:20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5"/>
        <v>0</v>
      </c>
      <c r="P46" s="10"/>
      <c r="Q46" s="38"/>
      <c r="R46" s="17"/>
    </row>
    <row r="47" spans="1:20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">
        <f t="shared" si="5"/>
        <v>0</v>
      </c>
      <c r="P47" s="10"/>
      <c r="Q47" s="38"/>
      <c r="R47" s="17"/>
    </row>
    <row r="48" spans="1:20" ht="12.4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">
        <f t="shared" si="5"/>
        <v>0</v>
      </c>
      <c r="P48" s="10"/>
      <c r="Q48" s="38"/>
      <c r="R48" s="17"/>
    </row>
    <row r="49" spans="1:18" ht="12.4" customHeight="1" x14ac:dyDescent="0.2">
      <c r="A49" s="134"/>
      <c r="B49" s="6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">
        <f t="shared" si="5"/>
        <v>0</v>
      </c>
      <c r="P49" s="10"/>
      <c r="Q49" s="38"/>
      <c r="R49" s="17"/>
    </row>
    <row r="50" spans="1:18" ht="12.4" customHeight="1" x14ac:dyDescent="0.2">
      <c r="A50" s="134"/>
      <c r="B50" s="6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">
        <f t="shared" si="5"/>
        <v>0</v>
      </c>
      <c r="P50" s="10"/>
      <c r="Q50" s="38"/>
      <c r="R50" s="17"/>
    </row>
    <row r="51" spans="1:18" ht="12.4" customHeight="1" x14ac:dyDescent="0.2">
      <c r="A51" s="134"/>
      <c r="B51" s="6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37">
        <f t="shared" si="5"/>
        <v>0</v>
      </c>
      <c r="P51" s="10"/>
      <c r="Q51" s="38"/>
      <c r="R51" s="17"/>
    </row>
    <row r="52" spans="1:18" ht="12.4" customHeight="1" x14ac:dyDescent="0.2">
      <c r="A52" s="134"/>
      <c r="B52" s="6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">
        <f t="shared" si="5"/>
        <v>0</v>
      </c>
      <c r="P52" s="10"/>
      <c r="Q52" s="38"/>
      <c r="R52" s="17"/>
    </row>
    <row r="53" spans="1:18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">
        <f t="shared" si="5"/>
        <v>0</v>
      </c>
      <c r="P53" s="10"/>
      <c r="Q53" s="38"/>
      <c r="R53" s="17"/>
    </row>
    <row r="54" spans="1:18" ht="12.4" customHeight="1" x14ac:dyDescent="0.2">
      <c r="A54" s="134"/>
      <c r="B54" s="6"/>
      <c r="C54" s="379"/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79"/>
      <c r="O54" s="37">
        <f t="shared" si="5"/>
        <v>0</v>
      </c>
      <c r="P54" s="10"/>
      <c r="Q54" s="38"/>
      <c r="R54" s="17"/>
    </row>
    <row r="55" spans="1:18" ht="14.25" customHeight="1" x14ac:dyDescent="0.2">
      <c r="A55" s="576">
        <v>40</v>
      </c>
      <c r="B55" s="128" t="s">
        <v>263</v>
      </c>
      <c r="C55" s="8">
        <f>C56+C58</f>
        <v>0</v>
      </c>
      <c r="D55" s="8">
        <f t="shared" ref="D55:N55" si="6">D56+D58</f>
        <v>0</v>
      </c>
      <c r="E55" s="8">
        <f t="shared" si="6"/>
        <v>0</v>
      </c>
      <c r="F55" s="8">
        <f t="shared" si="6"/>
        <v>0</v>
      </c>
      <c r="G55" s="8">
        <f t="shared" si="6"/>
        <v>0</v>
      </c>
      <c r="H55" s="8">
        <f t="shared" si="6"/>
        <v>0</v>
      </c>
      <c r="I55" s="8">
        <f t="shared" si="6"/>
        <v>0</v>
      </c>
      <c r="J55" s="8">
        <f t="shared" si="6"/>
        <v>0</v>
      </c>
      <c r="K55" s="8">
        <f t="shared" si="6"/>
        <v>0</v>
      </c>
      <c r="L55" s="8">
        <f t="shared" si="6"/>
        <v>0</v>
      </c>
      <c r="M55" s="8">
        <f t="shared" si="6"/>
        <v>0</v>
      </c>
      <c r="N55" s="8">
        <f t="shared" si="6"/>
        <v>0</v>
      </c>
      <c r="O55" s="8">
        <f>SUM(O56:O58)</f>
        <v>0</v>
      </c>
      <c r="P55" s="30"/>
      <c r="Q55" s="42"/>
      <c r="R55" s="17"/>
    </row>
    <row r="56" spans="1:18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</row>
    <row r="57" spans="1:18" ht="12.4" customHeight="1" x14ac:dyDescent="0.2">
      <c r="A57" s="134"/>
      <c r="B57" s="6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</row>
    <row r="58" spans="1:18" ht="12.4" customHeight="1" x14ac:dyDescent="0.2">
      <c r="A58" s="133"/>
      <c r="B58" s="5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</row>
    <row r="59" spans="1:18" ht="14.25" customHeight="1" x14ac:dyDescent="0.2">
      <c r="A59" s="206">
        <v>47</v>
      </c>
      <c r="B59" s="145" t="s">
        <v>20</v>
      </c>
      <c r="C59" s="40">
        <f>SUM(C60:C61)</f>
        <v>0</v>
      </c>
      <c r="D59" s="40">
        <f t="shared" ref="D59:O59" si="7">SUM(D60:D61)</f>
        <v>0</v>
      </c>
      <c r="E59" s="40">
        <f t="shared" si="7"/>
        <v>0</v>
      </c>
      <c r="F59" s="40">
        <f t="shared" si="7"/>
        <v>0</v>
      </c>
      <c r="G59" s="40">
        <f t="shared" si="7"/>
        <v>0</v>
      </c>
      <c r="H59" s="40">
        <f t="shared" si="7"/>
        <v>0</v>
      </c>
      <c r="I59" s="40">
        <f t="shared" si="7"/>
        <v>0</v>
      </c>
      <c r="J59" s="40">
        <f t="shared" si="7"/>
        <v>0</v>
      </c>
      <c r="K59" s="40">
        <f t="shared" si="7"/>
        <v>0</v>
      </c>
      <c r="L59" s="40">
        <f t="shared" si="7"/>
        <v>0</v>
      </c>
      <c r="M59" s="40">
        <f t="shared" si="7"/>
        <v>0</v>
      </c>
      <c r="N59" s="40">
        <f t="shared" si="7"/>
        <v>0</v>
      </c>
      <c r="O59" s="39">
        <f t="shared" si="7"/>
        <v>0</v>
      </c>
      <c r="P59" s="40"/>
      <c r="Q59" s="48"/>
      <c r="R59" s="17"/>
    </row>
    <row r="60" spans="1:18" ht="14.25" customHeight="1" x14ac:dyDescent="0.2">
      <c r="A60" s="392"/>
      <c r="B60" s="6" t="s">
        <v>218</v>
      </c>
      <c r="C60" s="379"/>
      <c r="D60" s="379"/>
      <c r="E60" s="379"/>
      <c r="F60" s="379"/>
      <c r="G60" s="379"/>
      <c r="H60" s="379"/>
      <c r="I60" s="379"/>
      <c r="J60" s="379"/>
      <c r="K60" s="379"/>
      <c r="L60" s="379"/>
      <c r="M60" s="379"/>
      <c r="N60" s="379"/>
      <c r="O60" s="37">
        <f t="shared" si="5"/>
        <v>0</v>
      </c>
      <c r="P60" s="10"/>
      <c r="Q60" s="38"/>
      <c r="R60" s="17"/>
    </row>
    <row r="61" spans="1:18" ht="14.25" customHeight="1" x14ac:dyDescent="0.2">
      <c r="A61" s="133"/>
      <c r="B61" s="5" t="s">
        <v>237</v>
      </c>
      <c r="C61" s="379"/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79"/>
      <c r="O61" s="37">
        <f t="shared" si="5"/>
        <v>0</v>
      </c>
      <c r="P61" s="40"/>
      <c r="Q61" s="49"/>
      <c r="R61" s="17"/>
    </row>
    <row r="62" spans="1:18" ht="14.25" customHeight="1" x14ac:dyDescent="0.2">
      <c r="A62" s="127">
        <v>49</v>
      </c>
      <c r="B62" s="128" t="s">
        <v>432</v>
      </c>
      <c r="C62" s="374">
        <v>190</v>
      </c>
      <c r="D62" s="374">
        <v>200</v>
      </c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>SUM(C62:N62)</f>
        <v>390</v>
      </c>
      <c r="P62" s="5"/>
      <c r="Q62" s="49"/>
      <c r="R62" s="17"/>
    </row>
    <row r="63" spans="1:18" ht="14.25" customHeight="1" x14ac:dyDescent="0.2">
      <c r="A63" s="136">
        <v>92</v>
      </c>
      <c r="B63" s="128" t="s">
        <v>447</v>
      </c>
      <c r="C63" s="374">
        <v>230.62</v>
      </c>
      <c r="D63" s="385"/>
      <c r="E63" s="385"/>
      <c r="F63" s="385"/>
      <c r="G63" s="385"/>
      <c r="H63" s="385"/>
      <c r="I63" s="385"/>
      <c r="J63" s="385"/>
      <c r="K63" s="385"/>
      <c r="L63" s="385"/>
      <c r="M63" s="385"/>
      <c r="N63" s="385"/>
      <c r="O63" s="8">
        <f t="shared" si="5"/>
        <v>230.62</v>
      </c>
      <c r="P63" s="8"/>
      <c r="Q63" s="31" t="e">
        <f>O63/P63*100</f>
        <v>#DIV/0!</v>
      </c>
      <c r="R63" s="17"/>
    </row>
    <row r="64" spans="1:18" ht="14.25" customHeight="1" x14ac:dyDescent="0.2">
      <c r="A64" s="127">
        <v>93</v>
      </c>
      <c r="B64" s="128" t="s">
        <v>184</v>
      </c>
      <c r="C64" s="385"/>
      <c r="D64" s="385"/>
      <c r="E64" s="385"/>
      <c r="F64" s="385"/>
      <c r="G64" s="385"/>
      <c r="H64" s="385"/>
      <c r="I64" s="385"/>
      <c r="J64" s="385"/>
      <c r="K64" s="385"/>
      <c r="L64" s="385"/>
      <c r="M64" s="385"/>
      <c r="N64" s="385"/>
      <c r="O64" s="8">
        <f t="shared" si="5"/>
        <v>0</v>
      </c>
      <c r="P64" s="8"/>
      <c r="Q64" s="42"/>
      <c r="R64" s="17"/>
    </row>
    <row r="65" spans="1:18" ht="14.25" customHeight="1" thickBot="1" x14ac:dyDescent="0.25">
      <c r="A65" s="496">
        <v>20</v>
      </c>
      <c r="B65" s="137" t="s">
        <v>236</v>
      </c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8"/>
      <c r="N65" s="388"/>
      <c r="O65" s="124">
        <f t="shared" si="5"/>
        <v>0</v>
      </c>
      <c r="P65" s="509"/>
      <c r="Q65" s="503"/>
      <c r="R65" s="17"/>
    </row>
    <row r="66" spans="1:18" ht="17.25" customHeight="1" thickBot="1" x14ac:dyDescent="0.25">
      <c r="A66" s="879" t="s">
        <v>162</v>
      </c>
      <c r="B66" s="880"/>
      <c r="C66" s="309">
        <f>C4+C5+C6+C11+C16+C19+C25+C55+C59+C62+C63+C64+C65</f>
        <v>100156.95</v>
      </c>
      <c r="D66" s="309">
        <f t="shared" ref="D66:N66" si="8">D4+D5+D6+D11+D16+D19+D25+D55+D59+D62+D63+D64+D65</f>
        <v>101211.37999999999</v>
      </c>
      <c r="E66" s="309">
        <f t="shared" si="8"/>
        <v>5532.52</v>
      </c>
      <c r="F66" s="309">
        <f t="shared" si="8"/>
        <v>0</v>
      </c>
      <c r="G66" s="309">
        <f t="shared" si="8"/>
        <v>0</v>
      </c>
      <c r="H66" s="309">
        <f t="shared" si="8"/>
        <v>0</v>
      </c>
      <c r="I66" s="309">
        <f t="shared" si="8"/>
        <v>0</v>
      </c>
      <c r="J66" s="309">
        <f t="shared" si="8"/>
        <v>0</v>
      </c>
      <c r="K66" s="309">
        <f t="shared" si="8"/>
        <v>0</v>
      </c>
      <c r="L66" s="309">
        <f t="shared" si="8"/>
        <v>0</v>
      </c>
      <c r="M66" s="309">
        <f t="shared" si="8"/>
        <v>0</v>
      </c>
      <c r="N66" s="309">
        <f t="shared" si="8"/>
        <v>0</v>
      </c>
      <c r="O66" s="309">
        <f>O4+O5+O6+O11+O16+O19+O25+O55+O59+O62+O63+O64+O65</f>
        <v>206900.85</v>
      </c>
      <c r="P66" s="309">
        <f>P4+P5+P6+P11+P16+P19+P25+P55+P59+P62+P63+P64+P65</f>
        <v>0</v>
      </c>
      <c r="Q66" s="511" t="e">
        <f>O66/P66*100</f>
        <v>#DIV/0!</v>
      </c>
      <c r="R66" s="17"/>
    </row>
    <row r="67" spans="1:18" ht="17.25" hidden="1" customHeight="1" thickBot="1" x14ac:dyDescent="0.25">
      <c r="A67" s="138">
        <v>51</v>
      </c>
      <c r="B67" s="146" t="s">
        <v>152</v>
      </c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2">
        <f t="shared" si="5"/>
        <v>0</v>
      </c>
      <c r="P67" s="12"/>
      <c r="Q67" s="36"/>
      <c r="R67" s="17"/>
    </row>
    <row r="68" spans="1:18" ht="15" customHeight="1" thickBot="1" x14ac:dyDescent="0.25">
      <c r="A68" s="195">
        <v>52</v>
      </c>
      <c r="B68" s="139" t="s">
        <v>164</v>
      </c>
      <c r="C68" s="387"/>
      <c r="D68" s="387"/>
      <c r="E68" s="387"/>
      <c r="F68" s="435"/>
      <c r="G68" s="387"/>
      <c r="H68" s="387"/>
      <c r="I68" s="387"/>
      <c r="J68" s="387"/>
      <c r="K68" s="387"/>
      <c r="L68" s="640"/>
      <c r="M68" s="640"/>
      <c r="N68" s="387"/>
      <c r="O68" s="12">
        <f t="shared" si="5"/>
        <v>0</v>
      </c>
      <c r="P68" s="12"/>
      <c r="Q68" s="196" t="e">
        <f>O68/P68*100</f>
        <v>#DIV/0!</v>
      </c>
      <c r="R68" s="17"/>
    </row>
    <row r="69" spans="1:18" ht="17.25" customHeight="1" thickBot="1" x14ac:dyDescent="0.25">
      <c r="A69" s="877" t="s">
        <v>163</v>
      </c>
      <c r="B69" s="878"/>
      <c r="C69" s="310">
        <f>SUM(C66:C68)</f>
        <v>100156.95</v>
      </c>
      <c r="D69" s="310">
        <f t="shared" ref="D69:N69" si="9">SUM(D66:D68)</f>
        <v>101211.37999999999</v>
      </c>
      <c r="E69" s="310">
        <f t="shared" si="9"/>
        <v>5532.52</v>
      </c>
      <c r="F69" s="310">
        <f t="shared" si="9"/>
        <v>0</v>
      </c>
      <c r="G69" s="310">
        <f t="shared" si="9"/>
        <v>0</v>
      </c>
      <c r="H69" s="310">
        <f t="shared" si="9"/>
        <v>0</v>
      </c>
      <c r="I69" s="310">
        <f t="shared" si="9"/>
        <v>0</v>
      </c>
      <c r="J69" s="310">
        <f t="shared" si="9"/>
        <v>0</v>
      </c>
      <c r="K69" s="310">
        <f t="shared" si="9"/>
        <v>0</v>
      </c>
      <c r="L69" s="310">
        <f t="shared" si="9"/>
        <v>0</v>
      </c>
      <c r="M69" s="310">
        <f t="shared" si="9"/>
        <v>0</v>
      </c>
      <c r="N69" s="310">
        <f t="shared" si="9"/>
        <v>0</v>
      </c>
      <c r="O69" s="311">
        <f>SUM(O66:O68)</f>
        <v>206900.85</v>
      </c>
      <c r="P69" s="311">
        <f>SUM(P66:P68)</f>
        <v>0</v>
      </c>
      <c r="Q69" s="312" t="e">
        <f>O69/P69*100</f>
        <v>#DIV/0!</v>
      </c>
      <c r="R69" s="17"/>
    </row>
    <row r="70" spans="1:18" ht="12.4" customHeight="1" x14ac:dyDescent="0.2">
      <c r="A70" s="392"/>
      <c r="B70" s="306"/>
      <c r="C70" s="400"/>
      <c r="D70" s="400"/>
      <c r="E70" s="400"/>
      <c r="F70" s="400"/>
      <c r="G70" s="400"/>
      <c r="H70" s="400"/>
      <c r="I70" s="400"/>
      <c r="J70" s="400"/>
      <c r="K70" s="400"/>
      <c r="L70" s="400"/>
      <c r="M70" s="13"/>
      <c r="N70" s="13"/>
      <c r="Q70" s="21"/>
    </row>
    <row r="71" spans="1:18" ht="14.25" customHeight="1" x14ac:dyDescent="0.2">
      <c r="A71" s="684" t="s">
        <v>286</v>
      </c>
      <c r="B71" s="864" t="s">
        <v>436</v>
      </c>
      <c r="C71" s="411"/>
      <c r="D71" s="411"/>
      <c r="E71" s="411"/>
      <c r="F71" s="411"/>
      <c r="G71" s="411"/>
      <c r="H71" s="411"/>
      <c r="I71" s="411"/>
      <c r="J71" s="405"/>
      <c r="K71" s="405"/>
      <c r="L71" s="405"/>
      <c r="M71" s="50"/>
      <c r="N71" s="3"/>
      <c r="O71" s="3"/>
      <c r="P71" s="3"/>
      <c r="Q71" s="21"/>
    </row>
    <row r="72" spans="1:18" ht="14.25" customHeight="1" x14ac:dyDescent="0.2">
      <c r="A72" s="684" t="s">
        <v>291</v>
      </c>
      <c r="B72" s="883" t="s">
        <v>443</v>
      </c>
      <c r="C72" s="883"/>
      <c r="D72" s="883"/>
      <c r="E72" s="883"/>
      <c r="F72" s="883"/>
      <c r="G72" s="883"/>
      <c r="H72" s="411"/>
      <c r="I72" s="411"/>
      <c r="J72" s="405"/>
      <c r="K72" s="405"/>
      <c r="L72" s="405"/>
      <c r="M72" s="50"/>
      <c r="N72" s="3"/>
      <c r="O72" s="3"/>
      <c r="P72" s="3"/>
      <c r="Q72" s="21"/>
    </row>
    <row r="73" spans="1:18" ht="14.25" customHeight="1" x14ac:dyDescent="0.2">
      <c r="A73" s="684"/>
      <c r="B73" s="715"/>
      <c r="C73" s="411"/>
      <c r="D73" s="411"/>
      <c r="E73" s="411"/>
      <c r="F73" s="411"/>
      <c r="G73" s="411"/>
      <c r="H73" s="411"/>
      <c r="I73" s="411"/>
      <c r="J73" s="405"/>
      <c r="K73" s="405"/>
      <c r="L73" s="405"/>
      <c r="M73" s="50"/>
      <c r="N73" s="3"/>
      <c r="O73" s="3"/>
      <c r="P73" s="3"/>
      <c r="Q73" s="21"/>
    </row>
    <row r="74" spans="1:18" ht="14.25" x14ac:dyDescent="0.2">
      <c r="A74" s="684"/>
      <c r="B74" s="715"/>
      <c r="C74" s="411"/>
      <c r="D74" s="411"/>
      <c r="E74" s="411"/>
      <c r="F74" s="411"/>
      <c r="G74" s="411"/>
      <c r="H74" s="436"/>
      <c r="I74" s="396"/>
      <c r="J74" s="400"/>
      <c r="K74" s="400"/>
      <c r="L74" s="405"/>
      <c r="O74" s="274"/>
      <c r="Q74" s="21"/>
    </row>
    <row r="75" spans="1:18" ht="14.25" x14ac:dyDescent="0.2">
      <c r="A75" s="875"/>
      <c r="B75" s="715"/>
      <c r="C75" s="411"/>
      <c r="D75" s="411"/>
      <c r="E75" s="411"/>
      <c r="F75" s="411"/>
      <c r="G75" s="411"/>
      <c r="H75" s="436"/>
      <c r="I75" s="396"/>
      <c r="J75" s="400"/>
      <c r="K75" s="400"/>
      <c r="L75" s="405"/>
      <c r="O75" s="274"/>
      <c r="Q75" s="21"/>
    </row>
    <row r="76" spans="1:18" ht="14.25" x14ac:dyDescent="0.2">
      <c r="A76" s="875"/>
      <c r="B76" s="715"/>
      <c r="C76" s="411"/>
      <c r="D76" s="411"/>
      <c r="E76" s="411"/>
      <c r="F76" s="411"/>
      <c r="G76" s="411"/>
      <c r="H76" s="436"/>
      <c r="I76" s="396"/>
      <c r="J76" s="400"/>
      <c r="K76" s="400"/>
      <c r="L76" s="405"/>
      <c r="O76" s="274"/>
      <c r="Q76" s="21"/>
    </row>
    <row r="77" spans="1:18" ht="14.25" x14ac:dyDescent="0.2">
      <c r="A77" s="684"/>
      <c r="B77" s="715"/>
      <c r="C77" s="411"/>
      <c r="D77" s="411"/>
      <c r="E77" s="411"/>
      <c r="F77" s="411"/>
      <c r="G77" s="411"/>
      <c r="H77" s="436"/>
      <c r="I77" s="396"/>
      <c r="J77" s="400"/>
      <c r="K77" s="400"/>
      <c r="L77" s="405"/>
      <c r="O77" s="274"/>
      <c r="Q77" s="21"/>
    </row>
    <row r="78" spans="1:18" ht="14.25" x14ac:dyDescent="0.2">
      <c r="A78" s="680"/>
      <c r="B78" s="713"/>
      <c r="C78" s="411"/>
      <c r="D78" s="411"/>
      <c r="E78" s="411"/>
      <c r="F78" s="411"/>
      <c r="G78" s="411"/>
      <c r="H78" s="436"/>
      <c r="I78" s="396"/>
      <c r="J78" s="400"/>
      <c r="K78" s="400"/>
      <c r="L78" s="405"/>
      <c r="O78" s="274"/>
      <c r="Q78" s="21"/>
    </row>
    <row r="79" spans="1:18" ht="14.25" x14ac:dyDescent="0.2">
      <c r="A79" s="680"/>
      <c r="B79" s="713"/>
      <c r="C79" s="411"/>
      <c r="D79" s="411"/>
      <c r="E79" s="411"/>
      <c r="F79" s="411"/>
      <c r="G79" s="411"/>
      <c r="H79" s="436"/>
      <c r="I79" s="396"/>
      <c r="J79" s="400"/>
      <c r="K79" s="400"/>
      <c r="L79" s="405"/>
      <c r="O79" s="274"/>
      <c r="Q79" s="21"/>
    </row>
    <row r="80" spans="1:18" ht="14.25" x14ac:dyDescent="0.2">
      <c r="A80" s="680"/>
      <c r="B80" s="713"/>
      <c r="C80" s="411"/>
      <c r="D80" s="411"/>
      <c r="E80" s="411"/>
      <c r="F80" s="411"/>
      <c r="G80" s="411"/>
      <c r="H80" s="436"/>
      <c r="I80" s="396"/>
      <c r="J80" s="400"/>
      <c r="K80" s="400"/>
      <c r="L80" s="405"/>
      <c r="O80" s="274"/>
      <c r="Q80" s="21"/>
    </row>
    <row r="81" spans="1:17" ht="14.25" x14ac:dyDescent="0.2">
      <c r="A81" s="680"/>
      <c r="B81" s="713"/>
      <c r="C81" s="411"/>
      <c r="D81" s="411"/>
      <c r="E81" s="411"/>
      <c r="F81" s="411"/>
      <c r="G81" s="411"/>
      <c r="H81" s="436"/>
      <c r="I81" s="396"/>
      <c r="J81" s="400"/>
      <c r="K81" s="400"/>
      <c r="L81" s="405"/>
      <c r="O81" s="274"/>
      <c r="Q81" s="21"/>
    </row>
    <row r="82" spans="1:17" ht="14.25" x14ac:dyDescent="0.2">
      <c r="A82" s="680"/>
      <c r="B82" s="713"/>
      <c r="C82" s="411"/>
      <c r="D82" s="411"/>
      <c r="E82" s="411"/>
      <c r="F82" s="411"/>
      <c r="G82" s="411"/>
      <c r="H82" s="436"/>
      <c r="I82" s="396"/>
      <c r="J82" s="400"/>
      <c r="K82" s="400"/>
      <c r="L82" s="405"/>
      <c r="O82" s="274"/>
      <c r="Q82" s="21"/>
    </row>
    <row r="83" spans="1:17" ht="14.25" x14ac:dyDescent="0.2">
      <c r="A83" s="680"/>
      <c r="B83" s="713"/>
      <c r="C83" s="411"/>
      <c r="D83" s="411"/>
      <c r="E83" s="411"/>
      <c r="F83" s="411"/>
      <c r="G83" s="411"/>
      <c r="H83" s="436"/>
      <c r="I83" s="396"/>
      <c r="J83" s="400"/>
      <c r="K83" s="400"/>
      <c r="L83" s="405"/>
      <c r="O83" s="274"/>
      <c r="Q83" s="21"/>
    </row>
    <row r="84" spans="1:17" ht="14.25" x14ac:dyDescent="0.2">
      <c r="A84" s="680"/>
      <c r="B84" s="713"/>
      <c r="C84" s="411"/>
      <c r="D84" s="411"/>
      <c r="E84" s="411"/>
      <c r="F84" s="411"/>
      <c r="G84" s="411"/>
      <c r="H84" s="436"/>
      <c r="I84" s="396"/>
      <c r="J84" s="400"/>
      <c r="K84" s="400"/>
      <c r="L84" s="405"/>
      <c r="O84" s="274"/>
      <c r="Q84" s="21"/>
    </row>
    <row r="85" spans="1:17" ht="14.25" x14ac:dyDescent="0.2">
      <c r="A85" s="875" t="s">
        <v>293</v>
      </c>
      <c r="B85" s="715"/>
      <c r="C85" s="411"/>
      <c r="D85" s="411"/>
      <c r="E85" s="411"/>
      <c r="F85" s="411"/>
      <c r="G85" s="411"/>
      <c r="H85" s="436"/>
      <c r="I85" s="396"/>
      <c r="J85" s="400"/>
      <c r="K85" s="400"/>
      <c r="L85" s="405"/>
      <c r="O85" s="274"/>
      <c r="Q85" s="21"/>
    </row>
    <row r="86" spans="1:17" ht="14.25" x14ac:dyDescent="0.2">
      <c r="A86" s="875"/>
      <c r="B86" s="715"/>
      <c r="C86" s="411"/>
      <c r="D86" s="411"/>
      <c r="E86" s="411"/>
      <c r="F86" s="411"/>
      <c r="G86" s="411"/>
      <c r="H86" s="436"/>
      <c r="I86" s="396"/>
      <c r="J86" s="400"/>
      <c r="K86" s="400"/>
      <c r="L86" s="405"/>
      <c r="O86" s="274"/>
      <c r="Q86" s="21"/>
    </row>
    <row r="87" spans="1:17" ht="12" customHeight="1" x14ac:dyDescent="0.2">
      <c r="A87" s="875"/>
      <c r="B87" s="715"/>
      <c r="C87" s="411"/>
      <c r="D87" s="411"/>
      <c r="E87" s="411"/>
      <c r="F87" s="411"/>
      <c r="G87" s="411"/>
      <c r="H87" s="411"/>
      <c r="I87" s="411"/>
      <c r="J87" s="405"/>
      <c r="K87" s="400"/>
      <c r="L87" s="400"/>
      <c r="M87" s="13"/>
      <c r="N87" s="13"/>
      <c r="O87" s="13"/>
      <c r="P87" s="13"/>
      <c r="Q87" s="13"/>
    </row>
    <row r="88" spans="1:17" ht="12" customHeight="1" x14ac:dyDescent="0.2">
      <c r="A88" s="875"/>
      <c r="B88" s="715"/>
      <c r="C88" s="411"/>
      <c r="D88" s="411"/>
      <c r="E88" s="411"/>
      <c r="F88" s="411"/>
      <c r="G88" s="411"/>
      <c r="H88" s="411"/>
      <c r="I88" s="411"/>
      <c r="J88" s="405"/>
      <c r="K88" s="400"/>
      <c r="L88" s="400"/>
      <c r="M88" s="13"/>
      <c r="N88" s="13"/>
      <c r="O88" s="13"/>
      <c r="P88" s="13"/>
      <c r="Q88" s="13"/>
    </row>
    <row r="89" spans="1:17" ht="12" customHeight="1" x14ac:dyDescent="0.2">
      <c r="A89" s="875"/>
      <c r="B89" s="715"/>
      <c r="C89" s="411"/>
      <c r="D89" s="411"/>
      <c r="E89" s="411"/>
      <c r="F89" s="411"/>
      <c r="G89" s="411"/>
      <c r="H89" s="411"/>
      <c r="I89" s="411"/>
      <c r="J89" s="405"/>
      <c r="K89" s="400"/>
      <c r="L89" s="400"/>
      <c r="M89" s="13"/>
      <c r="N89" s="13"/>
      <c r="O89" s="13"/>
      <c r="P89" s="13"/>
      <c r="Q89" s="13"/>
    </row>
    <row r="90" spans="1:17" ht="12" customHeight="1" x14ac:dyDescent="0.2">
      <c r="A90" s="875"/>
      <c r="B90" s="715"/>
      <c r="C90" s="411"/>
      <c r="D90" s="411"/>
      <c r="E90" s="411"/>
      <c r="F90" s="411"/>
      <c r="G90" s="411"/>
      <c r="H90" s="411"/>
      <c r="I90" s="411"/>
      <c r="J90" s="405"/>
      <c r="K90" s="400"/>
      <c r="L90" s="400"/>
      <c r="M90" s="13"/>
      <c r="N90" s="13"/>
      <c r="O90" s="13"/>
      <c r="P90" s="13"/>
      <c r="Q90" s="13"/>
    </row>
    <row r="91" spans="1:17" ht="12" customHeight="1" x14ac:dyDescent="0.2">
      <c r="A91" s="875"/>
      <c r="B91" s="715"/>
      <c r="C91" s="411"/>
      <c r="D91" s="411"/>
      <c r="E91" s="411"/>
      <c r="F91" s="411"/>
      <c r="G91" s="411"/>
      <c r="H91" s="411"/>
      <c r="I91" s="411"/>
      <c r="J91" s="405"/>
      <c r="K91" s="400"/>
      <c r="L91" s="400"/>
      <c r="M91" s="13"/>
      <c r="N91" s="13"/>
      <c r="O91" s="13"/>
      <c r="P91" s="13"/>
      <c r="Q91" s="13"/>
    </row>
    <row r="92" spans="1:17" ht="12" customHeight="1" x14ac:dyDescent="0.2">
      <c r="A92" s="875"/>
      <c r="B92" s="715"/>
      <c r="C92" s="411"/>
      <c r="D92" s="411"/>
      <c r="E92" s="411"/>
      <c r="F92" s="411"/>
      <c r="G92" s="411"/>
      <c r="H92" s="411"/>
      <c r="I92" s="411"/>
      <c r="J92" s="405"/>
      <c r="K92" s="400"/>
      <c r="L92" s="400"/>
      <c r="M92" s="13"/>
      <c r="N92" s="13"/>
      <c r="O92" s="13"/>
      <c r="P92" s="13"/>
      <c r="Q92" s="13"/>
    </row>
    <row r="93" spans="1:17" ht="12" customHeight="1" x14ac:dyDescent="0.2">
      <c r="A93" s="875"/>
      <c r="B93" s="715"/>
      <c r="C93" s="411"/>
      <c r="D93" s="411"/>
      <c r="E93" s="411"/>
      <c r="F93" s="411"/>
      <c r="G93" s="411"/>
      <c r="H93" s="411"/>
      <c r="I93" s="411"/>
      <c r="J93" s="405"/>
      <c r="K93" s="400"/>
      <c r="L93" s="400"/>
      <c r="M93" s="13"/>
      <c r="N93" s="13"/>
      <c r="O93" s="13"/>
      <c r="P93" s="13"/>
      <c r="Q93" s="13"/>
    </row>
    <row r="94" spans="1:17" ht="12" customHeight="1" x14ac:dyDescent="0.2">
      <c r="A94" s="875" t="s">
        <v>294</v>
      </c>
      <c r="B94" s="715"/>
      <c r="C94" s="411"/>
      <c r="D94" s="411"/>
      <c r="E94" s="411"/>
      <c r="F94" s="411"/>
      <c r="G94" s="411"/>
      <c r="H94" s="411"/>
      <c r="I94" s="411"/>
      <c r="J94" s="405"/>
      <c r="K94" s="400"/>
      <c r="L94" s="400"/>
      <c r="M94" s="13"/>
      <c r="N94" s="13"/>
      <c r="O94" s="13"/>
      <c r="P94" s="13"/>
      <c r="Q94" s="13"/>
    </row>
    <row r="95" spans="1:17" ht="12" customHeight="1" x14ac:dyDescent="0.2">
      <c r="A95" s="875"/>
      <c r="B95" s="715"/>
      <c r="C95" s="411"/>
      <c r="D95" s="411"/>
      <c r="E95" s="411"/>
      <c r="F95" s="411"/>
      <c r="G95" s="411"/>
      <c r="H95" s="411"/>
      <c r="I95" s="411"/>
      <c r="J95" s="405"/>
      <c r="K95" s="400"/>
      <c r="L95" s="400"/>
      <c r="M95" s="13"/>
      <c r="N95" s="13"/>
      <c r="O95" s="13"/>
      <c r="P95" s="13"/>
      <c r="Q95" s="13"/>
    </row>
    <row r="96" spans="1:17" ht="12" customHeight="1" x14ac:dyDescent="0.2">
      <c r="A96" s="875"/>
      <c r="B96" s="713"/>
      <c r="C96" s="411"/>
      <c r="D96" s="411"/>
      <c r="E96" s="411"/>
      <c r="F96" s="411"/>
      <c r="G96" s="411"/>
      <c r="H96" s="411"/>
      <c r="I96" s="411"/>
      <c r="J96" s="405"/>
      <c r="K96" s="400"/>
      <c r="L96" s="400"/>
      <c r="M96" s="13"/>
      <c r="N96" s="13"/>
      <c r="O96" s="13"/>
      <c r="P96" s="13"/>
      <c r="Q96" s="13"/>
    </row>
    <row r="97" spans="1:17" ht="12" customHeight="1" x14ac:dyDescent="0.2">
      <c r="A97" s="875"/>
      <c r="B97" s="713"/>
      <c r="C97" s="411"/>
      <c r="D97" s="411"/>
      <c r="E97" s="411"/>
      <c r="F97" s="411"/>
      <c r="G97" s="411"/>
      <c r="H97" s="411"/>
      <c r="I97" s="411"/>
      <c r="J97" s="405"/>
      <c r="K97" s="400"/>
      <c r="L97" s="400"/>
      <c r="M97" s="13"/>
      <c r="N97" s="13"/>
      <c r="O97" s="13"/>
      <c r="P97" s="13"/>
      <c r="Q97" s="13"/>
    </row>
    <row r="98" spans="1:17" ht="12" customHeight="1" x14ac:dyDescent="0.2">
      <c r="A98" s="875"/>
      <c r="B98" s="713"/>
      <c r="C98" s="411"/>
      <c r="D98" s="411"/>
      <c r="E98" s="411"/>
      <c r="F98" s="411"/>
      <c r="G98" s="411"/>
      <c r="H98" s="405"/>
      <c r="I98" s="405"/>
      <c r="J98" s="405"/>
      <c r="K98" s="405"/>
      <c r="L98" s="405"/>
      <c r="N98" s="13"/>
      <c r="O98" s="13"/>
      <c r="P98" s="13"/>
      <c r="Q98" s="13"/>
    </row>
    <row r="99" spans="1:17" ht="12" customHeight="1" x14ac:dyDescent="0.2">
      <c r="A99" s="875"/>
      <c r="B99" s="713"/>
      <c r="C99" s="411"/>
      <c r="D99" s="411"/>
      <c r="E99" s="411"/>
      <c r="F99" s="411"/>
      <c r="G99" s="411"/>
      <c r="H99" s="411"/>
      <c r="I99" s="411"/>
      <c r="J99" s="411"/>
      <c r="K99" s="411"/>
      <c r="L99" s="411"/>
      <c r="M99" s="50"/>
      <c r="N99" s="13"/>
      <c r="O99" s="13"/>
      <c r="P99" s="13"/>
      <c r="Q99" s="13"/>
    </row>
    <row r="100" spans="1:17" ht="12" customHeight="1" x14ac:dyDescent="0.2">
      <c r="A100" s="875"/>
      <c r="B100" s="713"/>
      <c r="C100" s="411"/>
      <c r="D100" s="411"/>
      <c r="E100" s="411"/>
      <c r="F100" s="411"/>
      <c r="G100" s="411"/>
      <c r="H100" s="411"/>
      <c r="I100" s="411"/>
      <c r="J100" s="411"/>
      <c r="K100" s="411"/>
      <c r="L100" s="411"/>
      <c r="M100" s="50"/>
      <c r="N100" s="13"/>
      <c r="O100" s="13"/>
      <c r="P100" s="13"/>
      <c r="Q100" s="13"/>
    </row>
    <row r="101" spans="1:17" ht="12" customHeight="1" x14ac:dyDescent="0.2">
      <c r="A101" s="875"/>
      <c r="B101" s="713"/>
      <c r="C101" s="411"/>
      <c r="D101" s="411"/>
      <c r="E101" s="411"/>
      <c r="F101" s="411"/>
      <c r="G101" s="411"/>
      <c r="H101" s="400"/>
      <c r="I101" s="405"/>
      <c r="J101" s="405"/>
      <c r="K101" s="405"/>
      <c r="L101" s="405"/>
      <c r="N101" s="13"/>
      <c r="O101" s="13"/>
      <c r="P101" s="13"/>
      <c r="Q101" s="13"/>
    </row>
    <row r="102" spans="1:17" ht="12" customHeight="1" x14ac:dyDescent="0.2">
      <c r="A102" s="875"/>
      <c r="B102" s="713"/>
      <c r="C102" s="397"/>
      <c r="D102" s="397"/>
      <c r="E102" s="397"/>
      <c r="F102" s="397"/>
      <c r="G102" s="397"/>
      <c r="H102" s="405"/>
      <c r="I102" s="405"/>
      <c r="J102" s="405"/>
      <c r="K102" s="405"/>
      <c r="L102" s="405"/>
      <c r="N102" s="13"/>
      <c r="O102" s="13"/>
      <c r="P102" s="13"/>
      <c r="Q102" s="13"/>
    </row>
    <row r="103" spans="1:17" ht="12" customHeight="1" x14ac:dyDescent="0.2">
      <c r="A103" s="684" t="s">
        <v>296</v>
      </c>
      <c r="B103" s="713"/>
      <c r="C103" s="397"/>
      <c r="D103" s="397"/>
      <c r="E103" s="397"/>
      <c r="F103" s="397"/>
      <c r="G103" s="397"/>
      <c r="H103" s="405"/>
      <c r="I103" s="405"/>
      <c r="J103" s="405"/>
      <c r="K103" s="405"/>
      <c r="L103" s="405"/>
      <c r="N103" s="13"/>
      <c r="O103" s="13"/>
      <c r="P103" s="13"/>
      <c r="Q103" s="13"/>
    </row>
    <row r="104" spans="1:17" ht="12" customHeight="1" x14ac:dyDescent="0.2">
      <c r="A104" s="680"/>
      <c r="B104" s="425"/>
      <c r="N104" s="13"/>
      <c r="O104" s="13"/>
      <c r="P104" s="13"/>
      <c r="Q104" s="13"/>
    </row>
    <row r="105" spans="1:17" ht="12" x14ac:dyDescent="0.2">
      <c r="A105" s="680"/>
      <c r="B105" s="425"/>
      <c r="N105" s="13"/>
      <c r="O105" s="13"/>
      <c r="P105" s="13"/>
      <c r="Q105" s="13"/>
    </row>
    <row r="106" spans="1:17" ht="12" x14ac:dyDescent="0.2">
      <c r="A106" s="680"/>
      <c r="B106" s="425"/>
      <c r="Q106" s="21"/>
    </row>
    <row r="107" spans="1:17" x14ac:dyDescent="0.2">
      <c r="Q107" s="21"/>
    </row>
    <row r="108" spans="1:17" x14ac:dyDescent="0.2">
      <c r="Q108" s="21"/>
    </row>
    <row r="109" spans="1:17" x14ac:dyDescent="0.2">
      <c r="Q109" s="21"/>
    </row>
    <row r="110" spans="1:17" x14ac:dyDescent="0.2">
      <c r="Q110" s="21"/>
    </row>
    <row r="111" spans="1:17" x14ac:dyDescent="0.2">
      <c r="Q111" s="21"/>
    </row>
    <row r="112" spans="1:17" x14ac:dyDescent="0.2">
      <c r="Q112" s="21"/>
    </row>
    <row r="113" spans="17:17" x14ac:dyDescent="0.2">
      <c r="Q113" s="21"/>
    </row>
    <row r="114" spans="17:17" x14ac:dyDescent="0.2">
      <c r="Q114" s="21"/>
    </row>
    <row r="115" spans="17:17" x14ac:dyDescent="0.2">
      <c r="Q115" s="21"/>
    </row>
    <row r="116" spans="17:17" x14ac:dyDescent="0.2">
      <c r="Q116" s="21"/>
    </row>
    <row r="117" spans="17:17" x14ac:dyDescent="0.2">
      <c r="Q117" s="21"/>
    </row>
    <row r="118" spans="17:17" x14ac:dyDescent="0.2">
      <c r="Q118" s="21"/>
    </row>
    <row r="119" spans="17:17" x14ac:dyDescent="0.2">
      <c r="Q119" s="21"/>
    </row>
    <row r="120" spans="17:17" x14ac:dyDescent="0.2">
      <c r="Q120" s="21"/>
    </row>
    <row r="121" spans="17:17" x14ac:dyDescent="0.2">
      <c r="Q121" s="21"/>
    </row>
    <row r="122" spans="17:17" x14ac:dyDescent="0.2">
      <c r="Q122" s="21"/>
    </row>
    <row r="123" spans="17:17" x14ac:dyDescent="0.2">
      <c r="Q123" s="21"/>
    </row>
    <row r="124" spans="17:17" x14ac:dyDescent="0.2">
      <c r="Q124" s="21"/>
    </row>
    <row r="125" spans="17:17" x14ac:dyDescent="0.2">
      <c r="Q125" s="21"/>
    </row>
    <row r="126" spans="17:17" x14ac:dyDescent="0.2">
      <c r="Q126" s="21"/>
    </row>
    <row r="127" spans="17:17" x14ac:dyDescent="0.2">
      <c r="Q127" s="21"/>
    </row>
    <row r="128" spans="17:17" x14ac:dyDescent="0.2">
      <c r="Q128" s="21"/>
    </row>
    <row r="129" spans="17:17" x14ac:dyDescent="0.2">
      <c r="Q129" s="21"/>
    </row>
    <row r="130" spans="17:17" x14ac:dyDescent="0.2">
      <c r="Q130" s="21"/>
    </row>
    <row r="131" spans="17:17" x14ac:dyDescent="0.2">
      <c r="Q131" s="21"/>
    </row>
    <row r="132" spans="17:17" x14ac:dyDescent="0.2">
      <c r="Q132" s="21"/>
    </row>
    <row r="133" spans="17:17" x14ac:dyDescent="0.2">
      <c r="Q133" s="21"/>
    </row>
    <row r="134" spans="17:17" x14ac:dyDescent="0.2">
      <c r="Q134" s="21"/>
    </row>
    <row r="135" spans="17:17" x14ac:dyDescent="0.2">
      <c r="Q135" s="21"/>
    </row>
    <row r="136" spans="17:17" x14ac:dyDescent="0.2">
      <c r="Q136" s="21"/>
    </row>
    <row r="137" spans="17:17" x14ac:dyDescent="0.2">
      <c r="Q137" s="21"/>
    </row>
    <row r="138" spans="17:17" x14ac:dyDescent="0.2">
      <c r="Q138" s="21"/>
    </row>
    <row r="139" spans="17:17" x14ac:dyDescent="0.2">
      <c r="Q139" s="21"/>
    </row>
    <row r="140" spans="17:17" x14ac:dyDescent="0.2">
      <c r="Q140" s="21"/>
    </row>
    <row r="141" spans="17:17" x14ac:dyDescent="0.2">
      <c r="Q141" s="21"/>
    </row>
    <row r="142" spans="17:17" x14ac:dyDescent="0.2">
      <c r="Q142" s="21"/>
    </row>
    <row r="143" spans="17:17" x14ac:dyDescent="0.2">
      <c r="Q143" s="21"/>
    </row>
    <row r="144" spans="17:17" x14ac:dyDescent="0.2">
      <c r="Q144" s="21"/>
    </row>
    <row r="145" spans="17:17" x14ac:dyDescent="0.2">
      <c r="Q145" s="21"/>
    </row>
    <row r="146" spans="17:17" x14ac:dyDescent="0.2">
      <c r="Q146" s="21"/>
    </row>
    <row r="147" spans="17:17" x14ac:dyDescent="0.2">
      <c r="Q147" s="21"/>
    </row>
    <row r="148" spans="17:17" x14ac:dyDescent="0.2">
      <c r="Q148" s="21"/>
    </row>
    <row r="149" spans="17:17" x14ac:dyDescent="0.2">
      <c r="Q149" s="21"/>
    </row>
    <row r="150" spans="17:17" x14ac:dyDescent="0.2">
      <c r="Q150" s="21"/>
    </row>
    <row r="151" spans="17:17" x14ac:dyDescent="0.2">
      <c r="Q151" s="21"/>
    </row>
  </sheetData>
  <mergeCells count="8">
    <mergeCell ref="A94:A102"/>
    <mergeCell ref="A85:A93"/>
    <mergeCell ref="A2:P2"/>
    <mergeCell ref="A69:B69"/>
    <mergeCell ref="A66:B66"/>
    <mergeCell ref="A3:B3"/>
    <mergeCell ref="A75:A76"/>
    <mergeCell ref="B72:G72"/>
  </mergeCells>
  <phoneticPr fontId="0" type="noConversion"/>
  <conditionalFormatting sqref="P56:P58">
    <cfRule type="cellIs" dxfId="5" priority="1" stopIfTrue="1" operator="greaterThan">
      <formula>100</formula>
    </cfRule>
  </conditionalFormatting>
  <printOptions horizontalCentered="1"/>
  <pageMargins left="0.19685039370078741" right="0.23622047244094491" top="0.59055118110236227" bottom="0.31496062992125984" header="0.31496062992125984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V105"/>
  <sheetViews>
    <sheetView topLeftCell="A37" zoomScaleNormal="100" workbookViewId="0">
      <pane xSplit="2" topLeftCell="M1" activePane="topRight" state="frozen"/>
      <selection activeCell="B49" sqref="B49"/>
      <selection pane="topRight" activeCell="D18" sqref="D18"/>
    </sheetView>
  </sheetViews>
  <sheetFormatPr defaultColWidth="9.28515625" defaultRowHeight="12.75" x14ac:dyDescent="0.2"/>
  <cols>
    <col min="1" max="1" width="5.42578125" style="14" customWidth="1"/>
    <col min="2" max="2" width="25.28515625" style="1" customWidth="1"/>
    <col min="3" max="3" width="10.7109375" style="3" customWidth="1"/>
    <col min="4" max="5" width="10.28515625" style="3" customWidth="1"/>
    <col min="6" max="6" width="10.42578125" style="3" customWidth="1"/>
    <col min="7" max="7" width="10.28515625" style="3" customWidth="1"/>
    <col min="8" max="8" width="11.42578125" style="1" customWidth="1"/>
    <col min="9" max="12" width="10.42578125" style="1" customWidth="1"/>
    <col min="13" max="14" width="11" style="1" bestFit="1" customWidth="1"/>
    <col min="15" max="15" width="12.42578125" style="1" customWidth="1"/>
    <col min="16" max="16" width="11.7109375" style="1" customWidth="1"/>
    <col min="17" max="17" width="7.42578125" style="1" customWidth="1"/>
    <col min="18" max="18" width="9.42578125" style="1" customWidth="1"/>
    <col min="19" max="19" width="5.5703125" customWidth="1"/>
    <col min="20" max="20" width="5.28515625" customWidth="1"/>
    <col min="21" max="21" width="26.42578125" style="1" customWidth="1"/>
    <col min="22" max="22" width="12.140625" style="1" customWidth="1"/>
    <col min="23" max="16384" width="9.28515625" style="1"/>
  </cols>
  <sheetData>
    <row r="1" spans="1:22" ht="15" x14ac:dyDescent="0.25">
      <c r="A1" s="61" t="s">
        <v>418</v>
      </c>
    </row>
    <row r="2" spans="1:22" ht="18" x14ac:dyDescent="0.25">
      <c r="A2" s="876" t="s">
        <v>88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203"/>
    </row>
    <row r="3" spans="1:22" s="121" customFormat="1" ht="34.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117" t="s">
        <v>16</v>
      </c>
      <c r="G3" s="165" t="s">
        <v>17</v>
      </c>
      <c r="H3" s="101" t="s">
        <v>3</v>
      </c>
      <c r="I3" s="83" t="s">
        <v>4</v>
      </c>
      <c r="J3" s="116" t="s">
        <v>5</v>
      </c>
      <c r="K3" s="83" t="s">
        <v>6</v>
      </c>
      <c r="L3" s="83" t="s">
        <v>7</v>
      </c>
      <c r="M3" s="116" t="s">
        <v>8</v>
      </c>
      <c r="N3" s="100" t="s">
        <v>9</v>
      </c>
      <c r="O3" s="119" t="s">
        <v>28</v>
      </c>
      <c r="P3" s="57" t="s">
        <v>157</v>
      </c>
      <c r="Q3" s="120" t="s">
        <v>76</v>
      </c>
      <c r="S3"/>
      <c r="T3"/>
      <c r="U3"/>
      <c r="V3"/>
    </row>
    <row r="4" spans="1:22" ht="14.25" customHeight="1" x14ac:dyDescent="0.2">
      <c r="A4" s="127">
        <v>14</v>
      </c>
      <c r="B4" s="128" t="s">
        <v>10</v>
      </c>
      <c r="C4" s="370"/>
      <c r="D4" s="381"/>
      <c r="E4" s="381">
        <v>1492.77</v>
      </c>
      <c r="F4" s="374"/>
      <c r="G4" s="617"/>
      <c r="H4" s="375"/>
      <c r="I4" s="375"/>
      <c r="J4" s="375"/>
      <c r="K4" s="375"/>
      <c r="L4" s="375"/>
      <c r="M4" s="374"/>
      <c r="N4" s="371"/>
      <c r="O4" s="30">
        <f>SUM(C4:N4)</f>
        <v>1492.77</v>
      </c>
      <c r="P4" s="8"/>
      <c r="Q4" s="31" t="e">
        <f>O4/P4*100</f>
        <v>#DIV/0!</v>
      </c>
      <c r="U4"/>
      <c r="V4"/>
    </row>
    <row r="5" spans="1:22" ht="14.25" customHeight="1" x14ac:dyDescent="0.2">
      <c r="A5" s="468">
        <v>18</v>
      </c>
      <c r="B5" s="128" t="s">
        <v>153</v>
      </c>
      <c r="C5" s="375"/>
      <c r="D5" s="375"/>
      <c r="E5" s="375"/>
      <c r="F5" s="376"/>
      <c r="G5" s="376"/>
      <c r="H5" s="374"/>
      <c r="I5" s="374"/>
      <c r="J5" s="375"/>
      <c r="K5" s="375"/>
      <c r="L5" s="376"/>
      <c r="M5" s="376"/>
      <c r="N5" s="376"/>
      <c r="O5" s="8">
        <f>SUM(C5:N5)</f>
        <v>0</v>
      </c>
      <c r="P5" s="8"/>
      <c r="Q5" s="31"/>
      <c r="U5"/>
      <c r="V5"/>
    </row>
    <row r="6" spans="1:22" ht="14.25" customHeight="1" x14ac:dyDescent="0.2">
      <c r="A6" s="127">
        <v>30</v>
      </c>
      <c r="B6" s="128" t="s">
        <v>23</v>
      </c>
      <c r="C6" s="114">
        <f>SUM(C7:C10)</f>
        <v>0</v>
      </c>
      <c r="D6" s="114">
        <f t="shared" ref="D6:N6" si="0">SUM(D7:D10)</f>
        <v>0</v>
      </c>
      <c r="E6" s="114">
        <f t="shared" si="0"/>
        <v>0</v>
      </c>
      <c r="F6" s="114">
        <f t="shared" si="0"/>
        <v>0</v>
      </c>
      <c r="G6" s="114">
        <f t="shared" si="0"/>
        <v>0</v>
      </c>
      <c r="H6" s="114">
        <f t="shared" si="0"/>
        <v>0</v>
      </c>
      <c r="I6" s="114">
        <f t="shared" si="0"/>
        <v>0</v>
      </c>
      <c r="J6" s="114">
        <f t="shared" si="0"/>
        <v>0</v>
      </c>
      <c r="K6" s="114">
        <f t="shared" si="0"/>
        <v>0</v>
      </c>
      <c r="L6" s="114">
        <f t="shared" si="0"/>
        <v>0</v>
      </c>
      <c r="M6" s="114">
        <f t="shared" si="0"/>
        <v>0</v>
      </c>
      <c r="N6" s="114">
        <f t="shared" si="0"/>
        <v>0</v>
      </c>
      <c r="O6" s="30">
        <f>SUM(O7:O10)</f>
        <v>0</v>
      </c>
      <c r="P6" s="8">
        <f>SUM(P7:P10)</f>
        <v>0</v>
      </c>
      <c r="Q6" s="31" t="e">
        <f>O6/P6*100</f>
        <v>#DIV/0!</v>
      </c>
      <c r="U6"/>
      <c r="V6"/>
    </row>
    <row r="7" spans="1:22" ht="12.4" customHeight="1" x14ac:dyDescent="0.2">
      <c r="A7" s="129"/>
      <c r="B7" s="115" t="s">
        <v>24</v>
      </c>
      <c r="C7" s="372"/>
      <c r="D7" s="372"/>
      <c r="E7" s="372"/>
      <c r="F7" s="372"/>
      <c r="G7" s="377"/>
      <c r="H7" s="372"/>
      <c r="I7" s="437"/>
      <c r="J7" s="372"/>
      <c r="K7" s="377"/>
      <c r="L7" s="372"/>
      <c r="M7" s="372"/>
      <c r="N7" s="377"/>
      <c r="O7" s="10">
        <f>SUM(C7:N7)</f>
        <v>0</v>
      </c>
      <c r="P7" s="10"/>
      <c r="Q7" s="38"/>
      <c r="U7"/>
      <c r="V7"/>
    </row>
    <row r="8" spans="1:22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>SUM(C8:N8)</f>
        <v>0</v>
      </c>
      <c r="P8" s="10"/>
      <c r="Q8" s="38"/>
      <c r="U8"/>
      <c r="V8"/>
    </row>
    <row r="9" spans="1:22" ht="12.4" customHeight="1" x14ac:dyDescent="0.2">
      <c r="A9" s="130"/>
      <c r="B9" s="6" t="s">
        <v>140</v>
      </c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10">
        <f>SUM(C9:N9)</f>
        <v>0</v>
      </c>
      <c r="P9" s="10"/>
      <c r="Q9" s="38"/>
      <c r="U9"/>
      <c r="V9"/>
    </row>
    <row r="10" spans="1:22" ht="12.4" customHeight="1" x14ac:dyDescent="0.2">
      <c r="A10" s="131"/>
      <c r="B10" s="5" t="s">
        <v>305</v>
      </c>
      <c r="C10" s="378"/>
      <c r="D10" s="378"/>
      <c r="E10" s="378"/>
      <c r="F10" s="378"/>
      <c r="G10" s="378"/>
      <c r="H10" s="378"/>
      <c r="I10" s="378"/>
      <c r="J10" s="378"/>
      <c r="K10" s="378"/>
      <c r="L10" s="761"/>
      <c r="M10" s="422"/>
      <c r="N10" s="382"/>
      <c r="O10" s="39">
        <f>SUM(C10:N10)</f>
        <v>0</v>
      </c>
      <c r="P10" s="10"/>
      <c r="Q10" s="38"/>
      <c r="U10"/>
      <c r="V10"/>
    </row>
    <row r="11" spans="1:22" ht="14.25" customHeight="1" x14ac:dyDescent="0.2">
      <c r="A11" s="127">
        <v>33</v>
      </c>
      <c r="B11" s="128" t="s">
        <v>113</v>
      </c>
      <c r="C11" s="7">
        <f t="shared" ref="C11:O11" si="1">SUM(C12:C15)</f>
        <v>0</v>
      </c>
      <c r="D11" s="7">
        <f t="shared" si="1"/>
        <v>0</v>
      </c>
      <c r="E11" s="7">
        <f t="shared" si="1"/>
        <v>4482.49</v>
      </c>
      <c r="F11" s="7">
        <f t="shared" si="1"/>
        <v>0</v>
      </c>
      <c r="G11" s="7">
        <f t="shared" si="1"/>
        <v>0</v>
      </c>
      <c r="H11" s="7">
        <f t="shared" si="1"/>
        <v>0</v>
      </c>
      <c r="I11" s="7">
        <f t="shared" si="1"/>
        <v>0</v>
      </c>
      <c r="J11" s="7">
        <f t="shared" si="1"/>
        <v>0</v>
      </c>
      <c r="K11" s="7">
        <f t="shared" si="1"/>
        <v>0</v>
      </c>
      <c r="L11" s="7">
        <f t="shared" si="1"/>
        <v>0</v>
      </c>
      <c r="M11" s="114">
        <f t="shared" si="1"/>
        <v>0</v>
      </c>
      <c r="N11" s="7">
        <f t="shared" si="1"/>
        <v>0</v>
      </c>
      <c r="O11" s="7">
        <f t="shared" si="1"/>
        <v>4482.49</v>
      </c>
      <c r="P11" s="7">
        <f>SUM(P12:P15)</f>
        <v>0</v>
      </c>
      <c r="Q11" s="31" t="e">
        <f>O11/P11*100</f>
        <v>#DIV/0!</v>
      </c>
      <c r="U11"/>
      <c r="V11"/>
    </row>
    <row r="12" spans="1:22" ht="14.25" customHeight="1" x14ac:dyDescent="0.2">
      <c r="A12" s="132"/>
      <c r="B12" s="115" t="s">
        <v>112</v>
      </c>
      <c r="C12" s="370"/>
      <c r="D12" s="382"/>
      <c r="E12" s="382">
        <v>4482.49</v>
      </c>
      <c r="F12" s="382"/>
      <c r="G12" s="382"/>
      <c r="H12" s="370"/>
      <c r="I12" s="370"/>
      <c r="J12" s="370"/>
      <c r="K12" s="370"/>
      <c r="L12" s="370"/>
      <c r="M12" s="381"/>
      <c r="N12" s="379"/>
      <c r="O12" s="9">
        <f>SUM(C12:N12)</f>
        <v>4482.49</v>
      </c>
      <c r="P12" s="9"/>
      <c r="Q12" s="33"/>
      <c r="U12"/>
      <c r="V12"/>
    </row>
    <row r="13" spans="1:22" ht="14.25" customHeight="1" x14ac:dyDescent="0.2">
      <c r="A13" s="134"/>
      <c r="B13" s="6" t="s">
        <v>288</v>
      </c>
      <c r="C13" s="379"/>
      <c r="D13" s="382"/>
      <c r="E13" s="382"/>
      <c r="F13" s="382"/>
      <c r="G13" s="382"/>
      <c r="H13" s="379"/>
      <c r="I13" s="379"/>
      <c r="J13" s="379"/>
      <c r="K13" s="382"/>
      <c r="L13" s="379"/>
      <c r="M13" s="382"/>
      <c r="N13" s="379"/>
      <c r="O13" s="10">
        <f>SUM(C13:N13)</f>
        <v>0</v>
      </c>
      <c r="P13" s="10"/>
      <c r="Q13" s="38"/>
      <c r="U13"/>
      <c r="V13"/>
    </row>
    <row r="14" spans="1:22" ht="14.25" customHeight="1" x14ac:dyDescent="0.2">
      <c r="A14" s="134"/>
      <c r="B14" s="6" t="s">
        <v>270</v>
      </c>
      <c r="C14" s="379"/>
      <c r="D14" s="382"/>
      <c r="E14" s="382"/>
      <c r="F14" s="382"/>
      <c r="G14" s="382"/>
      <c r="H14" s="379"/>
      <c r="I14" s="379"/>
      <c r="J14" s="379"/>
      <c r="K14" s="382"/>
      <c r="L14" s="379"/>
      <c r="M14" s="382"/>
      <c r="N14" s="379"/>
      <c r="O14" s="10">
        <f>SUM(C14:N14)</f>
        <v>0</v>
      </c>
      <c r="P14" s="10"/>
      <c r="Q14" s="38"/>
      <c r="U14"/>
      <c r="V14"/>
    </row>
    <row r="15" spans="1:22" ht="14.25" customHeight="1" x14ac:dyDescent="0.2">
      <c r="A15" s="206"/>
      <c r="B15" s="5" t="s">
        <v>155</v>
      </c>
      <c r="C15" s="383"/>
      <c r="D15" s="376"/>
      <c r="E15" s="376"/>
      <c r="F15" s="376"/>
      <c r="G15" s="376"/>
      <c r="H15" s="383"/>
      <c r="I15" s="383"/>
      <c r="J15" s="383"/>
      <c r="K15" s="376"/>
      <c r="L15" s="376"/>
      <c r="M15" s="376"/>
      <c r="N15" s="383"/>
      <c r="O15" s="40">
        <f>SUM(C15:N15)</f>
        <v>0</v>
      </c>
      <c r="P15" s="40"/>
      <c r="Q15" s="49"/>
      <c r="U15"/>
      <c r="V15"/>
    </row>
    <row r="16" spans="1:22" ht="14.25" customHeight="1" x14ac:dyDescent="0.2">
      <c r="A16" s="136">
        <v>34</v>
      </c>
      <c r="B16" s="128" t="s">
        <v>211</v>
      </c>
      <c r="C16" s="378">
        <f>C17+C18</f>
        <v>62468.679999999993</v>
      </c>
      <c r="D16" s="378">
        <f>D17+D18</f>
        <v>62734.240000000005</v>
      </c>
      <c r="E16" s="378">
        <f t="shared" ref="E16:N16" si="2">E17+E18</f>
        <v>0</v>
      </c>
      <c r="F16" s="378">
        <f t="shared" si="2"/>
        <v>0</v>
      </c>
      <c r="G16" s="378">
        <f t="shared" si="2"/>
        <v>0</v>
      </c>
      <c r="H16" s="378">
        <f t="shared" si="2"/>
        <v>0</v>
      </c>
      <c r="I16" s="378">
        <f t="shared" si="2"/>
        <v>0</v>
      </c>
      <c r="J16" s="378">
        <f t="shared" si="2"/>
        <v>0</v>
      </c>
      <c r="K16" s="378">
        <f t="shared" si="2"/>
        <v>0</v>
      </c>
      <c r="L16" s="378">
        <f t="shared" si="2"/>
        <v>0</v>
      </c>
      <c r="M16" s="378">
        <f t="shared" si="2"/>
        <v>0</v>
      </c>
      <c r="N16" s="378">
        <f t="shared" si="2"/>
        <v>0</v>
      </c>
      <c r="O16" s="378">
        <f>O17+O18</f>
        <v>125202.92000000001</v>
      </c>
      <c r="P16" s="378">
        <f>P17+P18</f>
        <v>0</v>
      </c>
      <c r="Q16" s="49" t="e">
        <f>O16/P16*100</f>
        <v>#DIV/0!</v>
      </c>
    </row>
    <row r="17" spans="1:18" ht="12.75" customHeight="1" x14ac:dyDescent="0.2">
      <c r="A17" s="697"/>
      <c r="B17" s="710" t="s">
        <v>298</v>
      </c>
      <c r="C17" s="382">
        <v>53688.88</v>
      </c>
      <c r="D17" s="386">
        <v>53395.16</v>
      </c>
      <c r="E17" s="382"/>
      <c r="F17" s="382"/>
      <c r="G17" s="382"/>
      <c r="H17" s="386"/>
      <c r="I17" s="386"/>
      <c r="J17" s="386"/>
      <c r="K17" s="382"/>
      <c r="L17" s="382"/>
      <c r="M17" s="382"/>
      <c r="N17" s="382"/>
      <c r="O17" s="10">
        <f>SUM(C17:N17)</f>
        <v>107084.04000000001</v>
      </c>
      <c r="P17" s="10"/>
      <c r="Q17" s="26"/>
    </row>
    <row r="18" spans="1:18" ht="12.75" customHeight="1" x14ac:dyDescent="0.2">
      <c r="A18" s="697"/>
      <c r="B18" s="710" t="s">
        <v>417</v>
      </c>
      <c r="C18" s="382">
        <v>8779.7999999999993</v>
      </c>
      <c r="D18" s="382">
        <v>9339.08</v>
      </c>
      <c r="E18" s="382"/>
      <c r="F18" s="382"/>
      <c r="G18" s="382"/>
      <c r="H18" s="386"/>
      <c r="I18" s="386"/>
      <c r="J18" s="382"/>
      <c r="K18" s="382"/>
      <c r="L18" s="382"/>
      <c r="M18" s="382"/>
      <c r="N18" s="382"/>
      <c r="O18" s="10">
        <f>SUM(C18:N18)</f>
        <v>18118.879999999997</v>
      </c>
      <c r="P18" s="10"/>
      <c r="Q18" s="26"/>
    </row>
    <row r="19" spans="1:18" ht="14.25" customHeight="1" x14ac:dyDescent="0.2">
      <c r="A19" s="127">
        <v>36</v>
      </c>
      <c r="B19" s="128" t="s">
        <v>21</v>
      </c>
      <c r="C19" s="8">
        <f t="shared" ref="C19:O19" si="3">SUM(C20:C24)</f>
        <v>0</v>
      </c>
      <c r="D19" s="23">
        <f t="shared" si="3"/>
        <v>0</v>
      </c>
      <c r="E19" s="23">
        <f t="shared" si="3"/>
        <v>0</v>
      </c>
      <c r="F19" s="23">
        <f t="shared" si="3"/>
        <v>0</v>
      </c>
      <c r="G19" s="8">
        <f t="shared" si="3"/>
        <v>0</v>
      </c>
      <c r="H19" s="8">
        <f t="shared" si="3"/>
        <v>0</v>
      </c>
      <c r="I19" s="8">
        <f t="shared" si="3"/>
        <v>0</v>
      </c>
      <c r="J19" s="8">
        <f t="shared" si="3"/>
        <v>0</v>
      </c>
      <c r="K19" s="8">
        <f t="shared" si="3"/>
        <v>0</v>
      </c>
      <c r="L19" s="8">
        <f t="shared" si="3"/>
        <v>0</v>
      </c>
      <c r="M19" s="8">
        <f t="shared" si="3"/>
        <v>0</v>
      </c>
      <c r="N19" s="8"/>
      <c r="O19" s="30">
        <f t="shared" si="3"/>
        <v>0</v>
      </c>
      <c r="P19" s="23">
        <f>SUM(P20:P24)</f>
        <v>0</v>
      </c>
      <c r="Q19" s="49" t="e">
        <f>O19/P19*100</f>
        <v>#DIV/0!</v>
      </c>
    </row>
    <row r="20" spans="1:18" ht="12.75" customHeight="1" x14ac:dyDescent="0.2">
      <c r="A20" s="134"/>
      <c r="B20" s="216" t="s">
        <v>151</v>
      </c>
      <c r="C20" s="382"/>
      <c r="D20" s="382"/>
      <c r="E20" s="382"/>
      <c r="F20" s="382"/>
      <c r="G20" s="382"/>
      <c r="H20" s="379"/>
      <c r="I20" s="379"/>
      <c r="J20" s="379"/>
      <c r="K20" s="379"/>
      <c r="L20" s="379"/>
      <c r="M20" s="379"/>
      <c r="N20" s="379"/>
      <c r="O20" s="32">
        <f>SUM(C20:N20)</f>
        <v>0</v>
      </c>
      <c r="P20" s="10"/>
      <c r="Q20" s="38"/>
    </row>
    <row r="21" spans="1:18" ht="12.4" customHeight="1" x14ac:dyDescent="0.2">
      <c r="A21" s="134"/>
      <c r="B21" s="6" t="s">
        <v>34</v>
      </c>
      <c r="C21" s="377"/>
      <c r="D21" s="386"/>
      <c r="E21" s="386"/>
      <c r="F21" s="386"/>
      <c r="G21" s="377"/>
      <c r="H21" s="377"/>
      <c r="I21" s="377"/>
      <c r="J21" s="386"/>
      <c r="K21" s="386"/>
      <c r="L21" s="386"/>
      <c r="M21" s="377"/>
      <c r="N21" s="377"/>
      <c r="O21" s="37">
        <f>SUM(C21:N21)</f>
        <v>0</v>
      </c>
      <c r="P21" s="10"/>
      <c r="Q21" s="38"/>
    </row>
    <row r="22" spans="1:18" ht="12.4" customHeight="1" x14ac:dyDescent="0.2">
      <c r="A22" s="134"/>
      <c r="B22" s="6" t="s">
        <v>26</v>
      </c>
      <c r="C22" s="377"/>
      <c r="D22" s="386"/>
      <c r="E22" s="386"/>
      <c r="F22" s="386"/>
      <c r="G22" s="386"/>
      <c r="H22" s="377"/>
      <c r="I22" s="377"/>
      <c r="J22" s="386"/>
      <c r="K22" s="386"/>
      <c r="L22" s="386"/>
      <c r="M22" s="377"/>
      <c r="N22" s="377"/>
      <c r="O22" s="37">
        <f>SUM(C22:N22)</f>
        <v>0</v>
      </c>
      <c r="P22" s="10"/>
      <c r="Q22" s="38"/>
    </row>
    <row r="23" spans="1:18" ht="12.4" customHeight="1" x14ac:dyDescent="0.2">
      <c r="A23" s="134"/>
      <c r="B23" s="6" t="s">
        <v>123</v>
      </c>
      <c r="C23" s="377"/>
      <c r="D23" s="377"/>
      <c r="E23" s="377"/>
      <c r="F23" s="377"/>
      <c r="G23" s="377"/>
      <c r="H23" s="386"/>
      <c r="I23" s="386"/>
      <c r="J23" s="386"/>
      <c r="K23" s="386"/>
      <c r="L23" s="386"/>
      <c r="M23" s="386"/>
      <c r="N23" s="386"/>
      <c r="O23" s="37">
        <f>SUM(C23:N23)</f>
        <v>0</v>
      </c>
      <c r="P23" s="10"/>
      <c r="Q23" s="38"/>
    </row>
    <row r="24" spans="1:18" ht="12.4" customHeight="1" x14ac:dyDescent="0.2">
      <c r="A24" s="134"/>
      <c r="B24" s="6" t="s">
        <v>19</v>
      </c>
      <c r="C24" s="379"/>
      <c r="D24" s="379"/>
      <c r="E24" s="379"/>
      <c r="F24" s="379"/>
      <c r="G24" s="379"/>
      <c r="H24" s="379"/>
      <c r="I24" s="379"/>
      <c r="J24" s="379"/>
      <c r="K24" s="379"/>
      <c r="L24" s="378"/>
      <c r="M24" s="378"/>
      <c r="N24" s="378"/>
      <c r="O24" s="37">
        <f>SUM(C24:N24)</f>
        <v>0</v>
      </c>
      <c r="P24" s="10"/>
      <c r="Q24" s="48"/>
    </row>
    <row r="25" spans="1:18" ht="14.25" customHeight="1" x14ac:dyDescent="0.2">
      <c r="A25" s="127">
        <v>39</v>
      </c>
      <c r="B25" s="128" t="s">
        <v>11</v>
      </c>
      <c r="C25" s="7">
        <f>SUM(C26:C54)</f>
        <v>0</v>
      </c>
      <c r="D25" s="7">
        <f t="shared" ref="D25:P25" si="4">SUM(D26:D54)</f>
        <v>0</v>
      </c>
      <c r="E25" s="7">
        <f t="shared" si="4"/>
        <v>0</v>
      </c>
      <c r="F25" s="7">
        <f t="shared" si="4"/>
        <v>0</v>
      </c>
      <c r="G25" s="7">
        <f t="shared" si="4"/>
        <v>0</v>
      </c>
      <c r="H25" s="7">
        <f t="shared" si="4"/>
        <v>0</v>
      </c>
      <c r="I25" s="7">
        <f t="shared" si="4"/>
        <v>0</v>
      </c>
      <c r="J25" s="7">
        <f t="shared" si="4"/>
        <v>0</v>
      </c>
      <c r="K25" s="7">
        <f t="shared" si="4"/>
        <v>0</v>
      </c>
      <c r="L25" s="7">
        <f t="shared" si="4"/>
        <v>0</v>
      </c>
      <c r="M25" s="7">
        <f t="shared" si="4"/>
        <v>0</v>
      </c>
      <c r="N25" s="7">
        <f t="shared" si="4"/>
        <v>0</v>
      </c>
      <c r="O25" s="7">
        <f t="shared" si="4"/>
        <v>0</v>
      </c>
      <c r="P25" s="7">
        <f t="shared" si="4"/>
        <v>0</v>
      </c>
      <c r="Q25" s="49" t="e">
        <f>O25/P25*100</f>
        <v>#DIV/0!</v>
      </c>
    </row>
    <row r="26" spans="1:18" ht="12.4" customHeight="1" x14ac:dyDescent="0.2">
      <c r="A26" s="134"/>
      <c r="B26" s="6" t="s">
        <v>241</v>
      </c>
      <c r="C26" s="379"/>
      <c r="D26" s="379"/>
      <c r="E26" s="379"/>
      <c r="F26" s="379"/>
      <c r="G26" s="379"/>
      <c r="H26" s="381"/>
      <c r="I26" s="379"/>
      <c r="J26" s="379"/>
      <c r="K26" s="379"/>
      <c r="L26" s="379"/>
      <c r="M26" s="379"/>
      <c r="N26" s="379"/>
      <c r="O26" s="37">
        <f>SUM(C26:N26)</f>
        <v>0</v>
      </c>
      <c r="P26" s="10"/>
      <c r="Q26" s="38"/>
    </row>
    <row r="27" spans="1:18" ht="12.4" customHeight="1" x14ac:dyDescent="0.2">
      <c r="A27" s="272"/>
      <c r="B27" s="6" t="s">
        <v>390</v>
      </c>
      <c r="C27" s="379"/>
      <c r="D27" s="379"/>
      <c r="E27" s="379"/>
      <c r="F27" s="379"/>
      <c r="G27" s="379"/>
      <c r="H27" s="379"/>
      <c r="I27" s="379"/>
      <c r="J27" s="379"/>
      <c r="K27" s="379"/>
      <c r="L27" s="379"/>
      <c r="M27" s="382"/>
      <c r="N27" s="382"/>
      <c r="O27" s="37">
        <f>SUM(C27:N27)</f>
        <v>0</v>
      </c>
      <c r="P27" s="10"/>
      <c r="Q27" s="38"/>
    </row>
    <row r="28" spans="1:18" ht="12.4" customHeight="1" x14ac:dyDescent="0.2">
      <c r="A28" s="134"/>
      <c r="B28" s="6" t="s">
        <v>299</v>
      </c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">
        <f t="shared" ref="O28:O68" si="5">SUM(C28:N28)</f>
        <v>0</v>
      </c>
      <c r="P28" s="10"/>
      <c r="Q28" s="38"/>
      <c r="R28" s="13"/>
    </row>
    <row r="29" spans="1:18" ht="12.4" customHeight="1" x14ac:dyDescent="0.2">
      <c r="A29" s="134"/>
      <c r="B29" s="105" t="s">
        <v>225</v>
      </c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">
        <f t="shared" si="5"/>
        <v>0</v>
      </c>
      <c r="P29" s="10"/>
      <c r="Q29" s="38"/>
    </row>
    <row r="30" spans="1:18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">
        <f t="shared" si="5"/>
        <v>0</v>
      </c>
      <c r="P30" s="10"/>
      <c r="Q30" s="38"/>
    </row>
    <row r="31" spans="1:18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">
        <f t="shared" si="5"/>
        <v>0</v>
      </c>
      <c r="P31" s="10"/>
      <c r="Q31" s="38"/>
    </row>
    <row r="32" spans="1:18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">
        <f t="shared" si="5"/>
        <v>0</v>
      </c>
      <c r="P32" s="10"/>
      <c r="Q32" s="38"/>
    </row>
    <row r="33" spans="1:18" ht="12.4" customHeight="1" x14ac:dyDescent="0.2">
      <c r="A33" s="134"/>
      <c r="B33" s="105" t="s">
        <v>230</v>
      </c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">
        <f t="shared" si="5"/>
        <v>0</v>
      </c>
      <c r="P33" s="10"/>
      <c r="Q33" s="38"/>
    </row>
    <row r="34" spans="1:18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">
        <f t="shared" si="5"/>
        <v>0</v>
      </c>
      <c r="P34" s="10"/>
      <c r="Q34" s="38"/>
    </row>
    <row r="35" spans="1:18" ht="12.4" customHeight="1" x14ac:dyDescent="0.2">
      <c r="A35" s="134"/>
      <c r="B35" s="105" t="s">
        <v>120</v>
      </c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">
        <f t="shared" si="5"/>
        <v>0</v>
      </c>
      <c r="P35" s="10"/>
      <c r="Q35" s="38"/>
    </row>
    <row r="36" spans="1:18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">
        <f t="shared" si="5"/>
        <v>0</v>
      </c>
      <c r="P36" s="10"/>
      <c r="Q36" s="38"/>
    </row>
    <row r="37" spans="1:18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">
        <f t="shared" si="5"/>
        <v>0</v>
      </c>
      <c r="P37" s="10"/>
      <c r="Q37" s="38"/>
    </row>
    <row r="38" spans="1:18" ht="12.4" customHeight="1" x14ac:dyDescent="0.2">
      <c r="A38" s="47"/>
      <c r="B38" s="6" t="s">
        <v>46</v>
      </c>
      <c r="C38" s="379"/>
      <c r="D38" s="379"/>
      <c r="E38" s="379"/>
      <c r="F38" s="379"/>
      <c r="G38" s="382"/>
      <c r="H38" s="379"/>
      <c r="I38" s="379"/>
      <c r="J38" s="379"/>
      <c r="K38" s="379"/>
      <c r="L38" s="379"/>
      <c r="M38" s="379"/>
      <c r="N38" s="379"/>
      <c r="O38" s="37">
        <f t="shared" si="5"/>
        <v>0</v>
      </c>
      <c r="P38" s="10"/>
      <c r="Q38" s="38"/>
      <c r="R38" s="13"/>
    </row>
    <row r="39" spans="1:18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">
        <f t="shared" si="5"/>
        <v>0</v>
      </c>
      <c r="P39" s="10"/>
      <c r="Q39" s="38"/>
    </row>
    <row r="40" spans="1:18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">
        <f t="shared" si="5"/>
        <v>0</v>
      </c>
      <c r="P40" s="10"/>
      <c r="Q40" s="38"/>
    </row>
    <row r="41" spans="1:18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82"/>
      <c r="M41" s="379"/>
      <c r="N41" s="379"/>
      <c r="O41" s="37">
        <f t="shared" si="5"/>
        <v>0</v>
      </c>
      <c r="P41" s="10"/>
      <c r="Q41" s="38"/>
    </row>
    <row r="42" spans="1:18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37">
        <f t="shared" si="5"/>
        <v>0</v>
      </c>
      <c r="P42" s="10"/>
      <c r="Q42" s="38"/>
    </row>
    <row r="43" spans="1:18" ht="12.4" customHeight="1" x14ac:dyDescent="0.2">
      <c r="A43" s="134"/>
      <c r="B43" s="6" t="s">
        <v>142</v>
      </c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37">
        <f t="shared" si="5"/>
        <v>0</v>
      </c>
      <c r="P43" s="10"/>
      <c r="Q43" s="38"/>
    </row>
    <row r="44" spans="1:18" ht="12.4" customHeight="1" x14ac:dyDescent="0.2">
      <c r="A44" s="134"/>
      <c r="B44" s="6" t="s">
        <v>161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">
        <f>SUM(C44:N44)</f>
        <v>0</v>
      </c>
      <c r="P44" s="10"/>
      <c r="Q44" s="38"/>
    </row>
    <row r="45" spans="1:18" ht="12.4" customHeight="1" x14ac:dyDescent="0.2">
      <c r="A45" s="134"/>
      <c r="B45" s="6" t="s">
        <v>258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37">
        <f t="shared" si="5"/>
        <v>0</v>
      </c>
      <c r="P45" s="10"/>
      <c r="Q45" s="38"/>
    </row>
    <row r="46" spans="1:18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5"/>
        <v>0</v>
      </c>
      <c r="P46" s="10"/>
      <c r="Q46" s="38"/>
    </row>
    <row r="47" spans="1:18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">
        <f t="shared" si="5"/>
        <v>0</v>
      </c>
      <c r="P47" s="10"/>
      <c r="Q47" s="38"/>
    </row>
    <row r="48" spans="1:18" ht="12.4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">
        <f t="shared" si="5"/>
        <v>0</v>
      </c>
      <c r="P48" s="10"/>
      <c r="Q48" s="38"/>
    </row>
    <row r="49" spans="1:20" ht="12.4" customHeight="1" x14ac:dyDescent="0.2">
      <c r="A49" s="134"/>
      <c r="B49" s="6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">
        <f t="shared" si="5"/>
        <v>0</v>
      </c>
      <c r="P49" s="10"/>
      <c r="Q49" s="38"/>
    </row>
    <row r="50" spans="1:20" ht="12.4" customHeight="1" x14ac:dyDescent="0.2">
      <c r="A50" s="134"/>
      <c r="B50" s="6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">
        <f t="shared" si="5"/>
        <v>0</v>
      </c>
      <c r="P50" s="10"/>
      <c r="Q50" s="38"/>
    </row>
    <row r="51" spans="1:20" ht="12.4" customHeight="1" x14ac:dyDescent="0.2">
      <c r="A51" s="134"/>
      <c r="B51" s="6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37">
        <f t="shared" si="5"/>
        <v>0</v>
      </c>
      <c r="P51" s="10"/>
      <c r="Q51" s="38"/>
    </row>
    <row r="52" spans="1:20" ht="12.4" customHeight="1" x14ac:dyDescent="0.2">
      <c r="A52" s="134"/>
      <c r="B52" s="6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">
        <f t="shared" si="5"/>
        <v>0</v>
      </c>
      <c r="P52" s="10"/>
      <c r="Q52" s="38"/>
    </row>
    <row r="53" spans="1:20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">
        <f t="shared" si="5"/>
        <v>0</v>
      </c>
      <c r="P53" s="10"/>
      <c r="Q53" s="38"/>
    </row>
    <row r="54" spans="1:20" ht="12.4" customHeight="1" x14ac:dyDescent="0.2">
      <c r="A54" s="134"/>
      <c r="B54" s="6"/>
      <c r="C54" s="379"/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79"/>
      <c r="O54" s="37">
        <f t="shared" si="5"/>
        <v>0</v>
      </c>
      <c r="P54" s="10"/>
      <c r="Q54" s="38"/>
    </row>
    <row r="55" spans="1:20" ht="14.25" customHeight="1" x14ac:dyDescent="0.2">
      <c r="A55" s="576">
        <v>40</v>
      </c>
      <c r="B55" s="128" t="s">
        <v>263</v>
      </c>
      <c r="C55" s="8">
        <f>C56+C58</f>
        <v>0</v>
      </c>
      <c r="D55" s="8">
        <f t="shared" ref="D55:N55" si="6">D56+D58</f>
        <v>0</v>
      </c>
      <c r="E55" s="8">
        <f t="shared" si="6"/>
        <v>0</v>
      </c>
      <c r="F55" s="8">
        <f t="shared" si="6"/>
        <v>0</v>
      </c>
      <c r="G55" s="8">
        <f t="shared" si="6"/>
        <v>0</v>
      </c>
      <c r="H55" s="8">
        <f t="shared" si="6"/>
        <v>0</v>
      </c>
      <c r="I55" s="8">
        <f t="shared" si="6"/>
        <v>0</v>
      </c>
      <c r="J55" s="8">
        <f t="shared" si="6"/>
        <v>0</v>
      </c>
      <c r="K55" s="8">
        <f t="shared" si="6"/>
        <v>0</v>
      </c>
      <c r="L55" s="8">
        <f t="shared" si="6"/>
        <v>0</v>
      </c>
      <c r="M55" s="8">
        <f t="shared" si="6"/>
        <v>0</v>
      </c>
      <c r="N55" s="8">
        <f t="shared" si="6"/>
        <v>0</v>
      </c>
      <c r="O55" s="8">
        <f>SUM(O56:O58)</f>
        <v>0</v>
      </c>
      <c r="P55" s="30">
        <f>SUM(O56:P58)</f>
        <v>0</v>
      </c>
      <c r="Q55" s="42"/>
    </row>
    <row r="56" spans="1:20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  <c r="S56" s="1"/>
      <c r="T56" s="1"/>
    </row>
    <row r="57" spans="1:20" ht="12.4" customHeight="1" x14ac:dyDescent="0.2">
      <c r="A57" s="134"/>
      <c r="B57" s="6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  <c r="S57" s="1"/>
      <c r="T57" s="1"/>
    </row>
    <row r="58" spans="1:20" ht="12.4" customHeight="1" x14ac:dyDescent="0.2">
      <c r="A58" s="133"/>
      <c r="B58" s="5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  <c r="S58" s="1"/>
      <c r="T58" s="1"/>
    </row>
    <row r="59" spans="1:20" ht="14.25" customHeight="1" x14ac:dyDescent="0.2">
      <c r="A59" s="206">
        <v>47</v>
      </c>
      <c r="B59" s="145" t="s">
        <v>20</v>
      </c>
      <c r="C59" s="40">
        <f>SUM(C60:C61)</f>
        <v>0</v>
      </c>
      <c r="D59" s="40">
        <f t="shared" ref="D59:O59" si="7">SUM(D60:D61)</f>
        <v>0</v>
      </c>
      <c r="E59" s="40">
        <f t="shared" si="7"/>
        <v>0</v>
      </c>
      <c r="F59" s="40">
        <f t="shared" si="7"/>
        <v>0</v>
      </c>
      <c r="G59" s="40">
        <f t="shared" si="7"/>
        <v>0</v>
      </c>
      <c r="H59" s="40">
        <f t="shared" si="7"/>
        <v>0</v>
      </c>
      <c r="I59" s="40">
        <f t="shared" si="7"/>
        <v>0</v>
      </c>
      <c r="J59" s="40">
        <f t="shared" si="7"/>
        <v>0</v>
      </c>
      <c r="K59" s="40">
        <f t="shared" si="7"/>
        <v>0</v>
      </c>
      <c r="L59" s="40">
        <f t="shared" si="7"/>
        <v>0</v>
      </c>
      <c r="M59" s="40">
        <f t="shared" si="7"/>
        <v>0</v>
      </c>
      <c r="N59" s="40">
        <f t="shared" si="7"/>
        <v>0</v>
      </c>
      <c r="O59" s="39">
        <f t="shared" si="7"/>
        <v>0</v>
      </c>
      <c r="P59" s="40">
        <f>SUM(P60:P61)</f>
        <v>0</v>
      </c>
      <c r="Q59" s="48" t="e">
        <f>O59/P59*100</f>
        <v>#DIV/0!</v>
      </c>
    </row>
    <row r="60" spans="1:20" ht="14.25" customHeight="1" x14ac:dyDescent="0.2">
      <c r="A60" s="135"/>
      <c r="B60" s="6" t="s">
        <v>218</v>
      </c>
      <c r="C60" s="379"/>
      <c r="D60" s="379"/>
      <c r="E60" s="379"/>
      <c r="F60" s="379"/>
      <c r="G60" s="379"/>
      <c r="H60" s="379"/>
      <c r="I60" s="379"/>
      <c r="J60" s="379"/>
      <c r="K60" s="379"/>
      <c r="L60" s="379"/>
      <c r="M60" s="379"/>
      <c r="N60" s="379"/>
      <c r="O60" s="37">
        <f t="shared" si="5"/>
        <v>0</v>
      </c>
      <c r="P60" s="10"/>
      <c r="Q60" s="38"/>
    </row>
    <row r="61" spans="1:20" ht="14.25" customHeight="1" x14ac:dyDescent="0.2">
      <c r="A61" s="133"/>
      <c r="B61" s="5" t="s">
        <v>237</v>
      </c>
      <c r="C61" s="379"/>
      <c r="D61" s="379"/>
      <c r="E61" s="382"/>
      <c r="F61" s="382"/>
      <c r="G61" s="379"/>
      <c r="H61" s="379"/>
      <c r="I61" s="382"/>
      <c r="J61" s="382"/>
      <c r="K61" s="382"/>
      <c r="L61" s="379"/>
      <c r="M61" s="382"/>
      <c r="N61" s="379"/>
      <c r="O61" s="37">
        <f t="shared" si="5"/>
        <v>0</v>
      </c>
      <c r="P61" s="10"/>
      <c r="Q61" s="49"/>
    </row>
    <row r="62" spans="1:20" ht="14.25" customHeight="1" x14ac:dyDescent="0.2">
      <c r="A62" s="127">
        <v>49</v>
      </c>
      <c r="B62" s="128" t="s">
        <v>432</v>
      </c>
      <c r="C62" s="374"/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>SUM(C62:N62)</f>
        <v>0</v>
      </c>
      <c r="P62" s="87"/>
      <c r="Q62" s="49"/>
      <c r="R62" s="17"/>
      <c r="S62" s="1"/>
      <c r="T62" s="1"/>
    </row>
    <row r="63" spans="1:20" ht="14.25" customHeight="1" x14ac:dyDescent="0.2">
      <c r="A63" s="136">
        <v>92</v>
      </c>
      <c r="B63" s="128" t="s">
        <v>448</v>
      </c>
      <c r="C63" s="374">
        <v>185.56</v>
      </c>
      <c r="D63" s="385"/>
      <c r="E63" s="385"/>
      <c r="F63" s="385"/>
      <c r="G63" s="385"/>
      <c r="H63" s="385"/>
      <c r="I63" s="385"/>
      <c r="J63" s="385"/>
      <c r="K63" s="385"/>
      <c r="L63" s="385"/>
      <c r="M63" s="385"/>
      <c r="N63" s="385"/>
      <c r="O63" s="8">
        <f t="shared" si="5"/>
        <v>185.56</v>
      </c>
      <c r="P63" s="8"/>
      <c r="Q63" s="31" t="e">
        <f>O63/P63*100</f>
        <v>#DIV/0!</v>
      </c>
    </row>
    <row r="64" spans="1:20" ht="14.25" customHeight="1" x14ac:dyDescent="0.2">
      <c r="A64" s="127">
        <v>93</v>
      </c>
      <c r="B64" s="128" t="s">
        <v>184</v>
      </c>
      <c r="C64" s="385"/>
      <c r="D64" s="385"/>
      <c r="E64" s="385"/>
      <c r="F64" s="385"/>
      <c r="G64" s="385"/>
      <c r="H64" s="385"/>
      <c r="I64" s="385"/>
      <c r="J64" s="385"/>
      <c r="K64" s="385"/>
      <c r="L64" s="385"/>
      <c r="M64" s="385"/>
      <c r="N64" s="385"/>
      <c r="O64" s="8">
        <f t="shared" si="5"/>
        <v>0</v>
      </c>
      <c r="P64" s="8"/>
      <c r="Q64" s="42"/>
    </row>
    <row r="65" spans="1:18" ht="14.25" customHeight="1" thickBot="1" x14ac:dyDescent="0.25">
      <c r="A65" s="496">
        <v>20</v>
      </c>
      <c r="B65" s="137" t="s">
        <v>236</v>
      </c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8"/>
      <c r="N65" s="388"/>
      <c r="O65" s="124">
        <f t="shared" si="5"/>
        <v>0</v>
      </c>
      <c r="P65" s="509"/>
      <c r="Q65" s="503"/>
    </row>
    <row r="66" spans="1:18" ht="17.25" customHeight="1" thickBot="1" x14ac:dyDescent="0.25">
      <c r="A66" s="879" t="s">
        <v>162</v>
      </c>
      <c r="B66" s="880"/>
      <c r="C66" s="309">
        <f>C4+C5+C6+C11+C16+C19+C25+C55+C59+C62+C63+C64+C65</f>
        <v>62654.239999999991</v>
      </c>
      <c r="D66" s="309">
        <f t="shared" ref="D66:N66" si="8">D4+D5+D6+D11+D16+D19+D25+D55+D59+D62+D63+D64+D65</f>
        <v>62734.240000000005</v>
      </c>
      <c r="E66" s="309">
        <f t="shared" si="8"/>
        <v>5975.26</v>
      </c>
      <c r="F66" s="309">
        <f t="shared" si="8"/>
        <v>0</v>
      </c>
      <c r="G66" s="309">
        <f t="shared" si="8"/>
        <v>0</v>
      </c>
      <c r="H66" s="309">
        <f t="shared" si="8"/>
        <v>0</v>
      </c>
      <c r="I66" s="309">
        <f t="shared" si="8"/>
        <v>0</v>
      </c>
      <c r="J66" s="309">
        <f t="shared" si="8"/>
        <v>0</v>
      </c>
      <c r="K66" s="309">
        <f t="shared" si="8"/>
        <v>0</v>
      </c>
      <c r="L66" s="309">
        <f t="shared" si="8"/>
        <v>0</v>
      </c>
      <c r="M66" s="309">
        <f t="shared" si="8"/>
        <v>0</v>
      </c>
      <c r="N66" s="309">
        <f t="shared" si="8"/>
        <v>0</v>
      </c>
      <c r="O66" s="309">
        <f>O4+O5+O6+O11+O16+O19+O25+O55+O59+O62+O63+O64+O65</f>
        <v>131363.74000000002</v>
      </c>
      <c r="P66" s="309">
        <f>P4+P5+P6+P11+P16+P19+P25+P55+P59+P62+P63+P64+P65</f>
        <v>0</v>
      </c>
      <c r="Q66" s="511" t="e">
        <f>O66/P66*100</f>
        <v>#DIV/0!</v>
      </c>
    </row>
    <row r="67" spans="1:18" ht="17.25" hidden="1" customHeight="1" thickBot="1" x14ac:dyDescent="0.25">
      <c r="A67" s="138">
        <v>51</v>
      </c>
      <c r="B67" s="146" t="s">
        <v>152</v>
      </c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2">
        <f t="shared" si="5"/>
        <v>0</v>
      </c>
      <c r="P67" s="12"/>
      <c r="Q67" s="36"/>
    </row>
    <row r="68" spans="1:18" ht="15" customHeight="1" thickBot="1" x14ac:dyDescent="0.25">
      <c r="A68" s="195">
        <v>52</v>
      </c>
      <c r="B68" s="139" t="s">
        <v>164</v>
      </c>
      <c r="C68" s="387"/>
      <c r="D68" s="387"/>
      <c r="E68" s="387"/>
      <c r="F68" s="387"/>
      <c r="G68" s="387"/>
      <c r="H68" s="387"/>
      <c r="I68" s="387"/>
      <c r="J68" s="387"/>
      <c r="K68" s="387"/>
      <c r="L68" s="387"/>
      <c r="M68" s="387"/>
      <c r="N68" s="387"/>
      <c r="O68" s="12">
        <f t="shared" si="5"/>
        <v>0</v>
      </c>
      <c r="P68" s="12"/>
      <c r="Q68" s="196"/>
    </row>
    <row r="69" spans="1:18" ht="17.25" customHeight="1" thickBot="1" x14ac:dyDescent="0.25">
      <c r="A69" s="877" t="s">
        <v>163</v>
      </c>
      <c r="B69" s="878"/>
      <c r="C69" s="310">
        <f>SUM(C66:C68)</f>
        <v>62654.239999999991</v>
      </c>
      <c r="D69" s="310">
        <f t="shared" ref="D69:N69" si="9">SUM(D66:D68)</f>
        <v>62734.240000000005</v>
      </c>
      <c r="E69" s="310">
        <f t="shared" si="9"/>
        <v>5975.26</v>
      </c>
      <c r="F69" s="310">
        <f t="shared" si="9"/>
        <v>0</v>
      </c>
      <c r="G69" s="310">
        <f t="shared" si="9"/>
        <v>0</v>
      </c>
      <c r="H69" s="310">
        <f t="shared" si="9"/>
        <v>0</v>
      </c>
      <c r="I69" s="310">
        <f t="shared" si="9"/>
        <v>0</v>
      </c>
      <c r="J69" s="310">
        <f t="shared" si="9"/>
        <v>0</v>
      </c>
      <c r="K69" s="310">
        <f t="shared" si="9"/>
        <v>0</v>
      </c>
      <c r="L69" s="310">
        <f t="shared" si="9"/>
        <v>0</v>
      </c>
      <c r="M69" s="310">
        <f t="shared" si="9"/>
        <v>0</v>
      </c>
      <c r="N69" s="310">
        <f t="shared" si="9"/>
        <v>0</v>
      </c>
      <c r="O69" s="314">
        <f>SUM(O66:O68)</f>
        <v>131363.74000000002</v>
      </c>
      <c r="P69" s="314">
        <f>SUM(P66:P68)</f>
        <v>0</v>
      </c>
      <c r="Q69" s="312" t="e">
        <f>O69/P69*100</f>
        <v>#DIV/0!</v>
      </c>
    </row>
    <row r="70" spans="1:18" x14ac:dyDescent="0.2">
      <c r="A70" s="426"/>
      <c r="B70" s="306"/>
      <c r="C70" s="396"/>
      <c r="D70" s="396"/>
      <c r="E70" s="396"/>
      <c r="F70" s="396"/>
      <c r="G70" s="396"/>
      <c r="H70" s="396"/>
      <c r="I70" s="396"/>
      <c r="J70" s="396"/>
      <c r="K70" s="396"/>
      <c r="L70" s="396"/>
      <c r="M70" s="396"/>
      <c r="N70" s="416"/>
      <c r="O70" s="416"/>
      <c r="P70" s="27"/>
      <c r="Q70" s="27"/>
      <c r="R70" s="27"/>
    </row>
    <row r="71" spans="1:18" x14ac:dyDescent="0.2">
      <c r="A71" s="684" t="s">
        <v>286</v>
      </c>
      <c r="B71" s="883" t="s">
        <v>443</v>
      </c>
      <c r="C71" s="883"/>
      <c r="D71" s="883"/>
      <c r="E71" s="883"/>
      <c r="F71" s="883"/>
      <c r="G71" s="883"/>
      <c r="H71" s="413"/>
      <c r="I71" s="413"/>
      <c r="J71" s="413"/>
      <c r="K71" s="413"/>
      <c r="L71" s="413"/>
      <c r="M71" s="413"/>
      <c r="N71" s="413"/>
      <c r="O71" s="395"/>
      <c r="P71" s="28"/>
      <c r="Q71" s="17"/>
    </row>
    <row r="72" spans="1:18" ht="11.25" customHeight="1" x14ac:dyDescent="0.2">
      <c r="A72" s="875"/>
      <c r="B72" s="715"/>
      <c r="C72" s="396"/>
      <c r="D72" s="396"/>
      <c r="E72" s="396"/>
      <c r="F72" s="396"/>
      <c r="G72" s="396"/>
      <c r="H72" s="396"/>
      <c r="I72" s="396"/>
      <c r="J72" s="396"/>
      <c r="K72" s="396"/>
      <c r="L72" s="396"/>
      <c r="M72" s="396"/>
      <c r="N72" s="396"/>
      <c r="O72" s="396"/>
      <c r="P72" s="274"/>
      <c r="Q72" s="17"/>
    </row>
    <row r="73" spans="1:18" ht="11.25" customHeight="1" x14ac:dyDescent="0.2">
      <c r="A73" s="875"/>
      <c r="B73" s="715"/>
      <c r="C73" s="396"/>
      <c r="D73" s="396"/>
      <c r="E73" s="396"/>
      <c r="F73" s="396"/>
      <c r="G73" s="396"/>
      <c r="H73" s="396"/>
      <c r="I73" s="396"/>
      <c r="J73" s="396"/>
      <c r="K73" s="396"/>
      <c r="L73" s="396"/>
      <c r="M73" s="396"/>
      <c r="N73" s="396"/>
      <c r="O73" s="396"/>
      <c r="P73" s="274"/>
      <c r="Q73" s="17"/>
    </row>
    <row r="74" spans="1:18" ht="11.25" customHeight="1" x14ac:dyDescent="0.2">
      <c r="A74" s="875"/>
      <c r="B74" s="715"/>
      <c r="C74" s="396"/>
      <c r="D74" s="396"/>
      <c r="E74" s="396"/>
      <c r="F74" s="396"/>
      <c r="G74" s="396"/>
      <c r="H74" s="396"/>
      <c r="I74" s="396"/>
      <c r="J74" s="396"/>
      <c r="K74" s="396"/>
      <c r="L74" s="396"/>
      <c r="M74" s="396"/>
      <c r="N74" s="396"/>
      <c r="O74" s="396"/>
      <c r="P74" s="274"/>
      <c r="Q74" s="17"/>
    </row>
    <row r="75" spans="1:18" ht="11.25" customHeight="1" x14ac:dyDescent="0.2">
      <c r="A75" s="875"/>
      <c r="B75" s="715"/>
      <c r="C75" s="396"/>
      <c r="D75" s="396"/>
      <c r="E75" s="396"/>
      <c r="F75" s="396"/>
      <c r="G75" s="396"/>
      <c r="H75" s="396"/>
      <c r="I75" s="396"/>
      <c r="J75" s="396"/>
      <c r="K75" s="396"/>
      <c r="L75" s="396"/>
      <c r="M75" s="396"/>
      <c r="N75" s="396"/>
      <c r="O75" s="396"/>
      <c r="P75" s="274"/>
      <c r="Q75" s="17"/>
    </row>
    <row r="76" spans="1:18" ht="11.25" customHeight="1" x14ac:dyDescent="0.2">
      <c r="A76" s="875"/>
      <c r="B76" s="715"/>
      <c r="C76" s="396"/>
      <c r="D76" s="396"/>
      <c r="E76" s="396"/>
      <c r="F76" s="396"/>
      <c r="G76" s="396"/>
      <c r="H76" s="396"/>
      <c r="I76" s="396"/>
      <c r="J76" s="396"/>
      <c r="K76" s="396"/>
      <c r="L76" s="396"/>
      <c r="M76" s="396"/>
      <c r="N76" s="396"/>
      <c r="O76" s="396"/>
      <c r="P76" s="274"/>
      <c r="Q76" s="17"/>
    </row>
    <row r="77" spans="1:18" ht="11.25" customHeight="1" x14ac:dyDescent="0.2">
      <c r="A77" s="875"/>
      <c r="B77" s="715"/>
      <c r="C77" s="396"/>
      <c r="D77" s="396"/>
      <c r="E77" s="396"/>
      <c r="F77" s="396"/>
      <c r="G77" s="396"/>
      <c r="H77" s="396"/>
      <c r="I77" s="396"/>
      <c r="J77" s="396"/>
      <c r="K77" s="396"/>
      <c r="L77" s="396"/>
      <c r="M77" s="396"/>
      <c r="N77" s="396"/>
      <c r="O77" s="396"/>
      <c r="P77" s="274"/>
      <c r="Q77" s="17"/>
    </row>
    <row r="78" spans="1:18" x14ac:dyDescent="0.2">
      <c r="A78" s="684"/>
      <c r="B78" s="715"/>
      <c r="C78" s="396"/>
      <c r="D78" s="396"/>
      <c r="E78" s="396"/>
      <c r="F78" s="396"/>
      <c r="G78" s="396"/>
      <c r="H78" s="395"/>
      <c r="I78" s="395"/>
      <c r="J78" s="395"/>
      <c r="K78" s="395"/>
      <c r="L78" s="395"/>
      <c r="M78" s="395"/>
      <c r="N78" s="395"/>
      <c r="O78" s="395"/>
      <c r="P78" s="395"/>
      <c r="Q78" s="395"/>
    </row>
    <row r="79" spans="1:18" x14ac:dyDescent="0.2">
      <c r="A79" s="680"/>
      <c r="B79" s="713"/>
      <c r="C79" s="396"/>
      <c r="D79" s="396"/>
      <c r="E79" s="396"/>
      <c r="F79" s="396"/>
      <c r="G79" s="396"/>
      <c r="H79" s="395"/>
      <c r="I79" s="395"/>
      <c r="J79" s="395"/>
      <c r="K79" s="395"/>
      <c r="L79" s="395"/>
      <c r="M79" s="395"/>
      <c r="N79" s="395"/>
      <c r="O79" s="395"/>
      <c r="P79" s="395"/>
      <c r="Q79" s="395"/>
    </row>
    <row r="80" spans="1:18" x14ac:dyDescent="0.2">
      <c r="A80" s="680"/>
      <c r="B80" s="713"/>
      <c r="C80" s="396"/>
      <c r="D80" s="396"/>
      <c r="E80" s="396"/>
      <c r="F80" s="396"/>
      <c r="G80" s="396"/>
      <c r="H80" s="395"/>
      <c r="I80" s="395"/>
      <c r="J80" s="395"/>
      <c r="K80" s="395"/>
      <c r="L80" s="395"/>
      <c r="M80" s="395"/>
      <c r="N80" s="395"/>
      <c r="O80" s="395"/>
      <c r="P80" s="395"/>
      <c r="Q80" s="395"/>
    </row>
    <row r="81" spans="1:17" x14ac:dyDescent="0.2">
      <c r="A81" s="680"/>
      <c r="B81" s="713"/>
      <c r="C81" s="396"/>
      <c r="D81" s="396"/>
      <c r="E81" s="396"/>
      <c r="F81" s="396"/>
      <c r="G81" s="396"/>
      <c r="H81" s="395"/>
      <c r="I81" s="395"/>
      <c r="J81" s="395"/>
      <c r="K81" s="395"/>
      <c r="L81" s="395"/>
      <c r="M81" s="395"/>
      <c r="N81" s="395"/>
      <c r="O81" s="395"/>
      <c r="P81" s="395"/>
      <c r="Q81" s="395"/>
    </row>
    <row r="82" spans="1:17" x14ac:dyDescent="0.2">
      <c r="A82" s="680"/>
      <c r="B82" s="713"/>
      <c r="C82" s="396"/>
      <c r="D82" s="396"/>
      <c r="E82" s="396"/>
      <c r="F82" s="396"/>
      <c r="G82" s="396"/>
      <c r="H82" s="395"/>
      <c r="I82" s="395"/>
      <c r="J82" s="395"/>
      <c r="K82" s="395"/>
      <c r="L82" s="395"/>
      <c r="M82" s="395"/>
      <c r="N82" s="395"/>
      <c r="O82" s="395"/>
      <c r="P82" s="395"/>
      <c r="Q82" s="395"/>
    </row>
    <row r="83" spans="1:17" x14ac:dyDescent="0.2">
      <c r="A83" s="680"/>
      <c r="B83" s="713"/>
      <c r="C83" s="396"/>
      <c r="D83" s="396"/>
      <c r="E83" s="396"/>
      <c r="F83" s="396"/>
      <c r="G83" s="396"/>
      <c r="H83" s="395"/>
      <c r="I83" s="395"/>
      <c r="J83" s="395"/>
      <c r="K83" s="395"/>
      <c r="L83" s="395"/>
      <c r="M83" s="395"/>
      <c r="N83" s="395"/>
      <c r="O83" s="395"/>
      <c r="P83" s="395"/>
      <c r="Q83" s="395"/>
    </row>
    <row r="84" spans="1:17" x14ac:dyDescent="0.2">
      <c r="A84" s="680"/>
      <c r="B84" s="713"/>
      <c r="C84" s="396"/>
      <c r="D84" s="396"/>
      <c r="E84" s="396"/>
      <c r="F84" s="396"/>
      <c r="G84" s="396"/>
      <c r="H84" s="395"/>
      <c r="I84" s="395"/>
      <c r="J84" s="395"/>
      <c r="K84" s="395"/>
      <c r="L84" s="395"/>
      <c r="M84" s="395"/>
      <c r="N84" s="395"/>
      <c r="O84" s="395"/>
      <c r="P84" s="395"/>
      <c r="Q84" s="395"/>
    </row>
    <row r="85" spans="1:17" x14ac:dyDescent="0.2">
      <c r="A85" s="680"/>
      <c r="B85" s="713"/>
      <c r="C85" s="396"/>
      <c r="D85" s="396"/>
      <c r="E85" s="396"/>
      <c r="F85" s="396"/>
      <c r="G85" s="396"/>
      <c r="H85" s="395"/>
      <c r="I85" s="395"/>
      <c r="J85" s="395"/>
      <c r="K85" s="395"/>
      <c r="L85" s="395"/>
      <c r="M85" s="395"/>
      <c r="N85" s="395"/>
      <c r="O85" s="395"/>
      <c r="P85" s="395"/>
      <c r="Q85" s="395"/>
    </row>
    <row r="86" spans="1:17" x14ac:dyDescent="0.2">
      <c r="A86" s="875" t="s">
        <v>293</v>
      </c>
      <c r="B86" s="715"/>
      <c r="C86" s="396"/>
      <c r="D86" s="396"/>
      <c r="E86" s="396"/>
      <c r="F86" s="396"/>
      <c r="G86" s="396"/>
      <c r="H86" s="395"/>
      <c r="I86" s="395"/>
      <c r="J86" s="395"/>
      <c r="K86" s="395"/>
      <c r="L86" s="395"/>
      <c r="M86" s="395"/>
      <c r="N86" s="395"/>
      <c r="O86" s="395"/>
      <c r="P86" s="395"/>
      <c r="Q86" s="395"/>
    </row>
    <row r="87" spans="1:17" x14ac:dyDescent="0.2">
      <c r="A87" s="875"/>
      <c r="B87" s="715"/>
      <c r="C87" s="396"/>
      <c r="D87" s="396"/>
      <c r="E87" s="396"/>
      <c r="F87" s="396"/>
      <c r="G87" s="396"/>
      <c r="H87" s="395"/>
      <c r="I87" s="395"/>
      <c r="J87" s="395"/>
      <c r="K87" s="395"/>
      <c r="L87" s="395"/>
      <c r="M87" s="395"/>
      <c r="N87" s="395"/>
      <c r="O87" s="395"/>
      <c r="P87" s="395"/>
      <c r="Q87" s="395"/>
    </row>
    <row r="88" spans="1:17" x14ac:dyDescent="0.2">
      <c r="A88" s="875"/>
      <c r="B88" s="715"/>
      <c r="C88" s="396"/>
      <c r="D88" s="396"/>
      <c r="E88" s="396"/>
      <c r="F88" s="396"/>
      <c r="G88" s="396"/>
      <c r="H88" s="395"/>
      <c r="I88" s="395"/>
      <c r="J88" s="395"/>
      <c r="K88" s="395"/>
      <c r="L88" s="395"/>
      <c r="M88" s="395"/>
      <c r="N88" s="395"/>
      <c r="O88" s="395"/>
      <c r="P88" s="395"/>
      <c r="Q88" s="395"/>
    </row>
    <row r="89" spans="1:17" x14ac:dyDescent="0.2">
      <c r="A89" s="875"/>
      <c r="B89" s="715"/>
      <c r="C89" s="396"/>
      <c r="D89" s="396"/>
      <c r="E89" s="396"/>
      <c r="F89" s="396"/>
      <c r="G89" s="396"/>
      <c r="H89" s="395"/>
      <c r="I89" s="395"/>
      <c r="J89" s="395"/>
      <c r="K89" s="395"/>
      <c r="L89" s="395"/>
      <c r="M89" s="395"/>
      <c r="N89" s="395"/>
      <c r="O89" s="395"/>
      <c r="P89" s="395"/>
      <c r="Q89" s="395"/>
    </row>
    <row r="90" spans="1:17" x14ac:dyDescent="0.2">
      <c r="A90" s="875"/>
      <c r="B90" s="715"/>
      <c r="C90" s="396"/>
      <c r="D90" s="396"/>
      <c r="E90" s="396"/>
      <c r="F90" s="396"/>
      <c r="G90" s="396"/>
      <c r="H90" s="395"/>
      <c r="I90" s="395"/>
      <c r="J90" s="395"/>
      <c r="K90" s="395"/>
      <c r="L90" s="395"/>
      <c r="M90" s="395"/>
      <c r="N90" s="395"/>
      <c r="O90" s="395"/>
      <c r="P90" s="395"/>
      <c r="Q90" s="395"/>
    </row>
    <row r="91" spans="1:17" x14ac:dyDescent="0.2">
      <c r="A91" s="875"/>
      <c r="B91" s="715"/>
      <c r="C91" s="396"/>
      <c r="D91" s="396"/>
      <c r="E91" s="396"/>
      <c r="F91" s="396"/>
      <c r="G91" s="396"/>
      <c r="H91" s="395"/>
      <c r="I91" s="395"/>
      <c r="J91" s="395"/>
      <c r="K91" s="395"/>
      <c r="L91" s="395"/>
      <c r="M91" s="395"/>
      <c r="N91" s="395"/>
      <c r="O91" s="395"/>
      <c r="P91" s="395"/>
      <c r="Q91" s="395"/>
    </row>
    <row r="92" spans="1:17" x14ac:dyDescent="0.2">
      <c r="A92" s="875"/>
      <c r="B92" s="715"/>
      <c r="C92" s="396"/>
      <c r="D92" s="396"/>
      <c r="E92" s="396"/>
      <c r="F92" s="396"/>
      <c r="G92" s="396"/>
      <c r="H92" s="395"/>
      <c r="I92" s="395"/>
      <c r="J92" s="395"/>
      <c r="K92" s="395"/>
      <c r="L92" s="395"/>
      <c r="M92" s="395"/>
      <c r="N92" s="395"/>
      <c r="O92" s="395"/>
      <c r="P92" s="395"/>
      <c r="Q92" s="395"/>
    </row>
    <row r="93" spans="1:17" x14ac:dyDescent="0.2">
      <c r="A93" s="875"/>
      <c r="B93" s="715"/>
      <c r="C93" s="396"/>
      <c r="D93" s="396"/>
      <c r="E93" s="396"/>
      <c r="F93" s="396"/>
      <c r="G93" s="396"/>
      <c r="H93" s="395"/>
      <c r="I93" s="395"/>
      <c r="J93" s="395"/>
      <c r="K93" s="395"/>
      <c r="L93" s="395"/>
      <c r="M93" s="395"/>
      <c r="N93" s="395"/>
      <c r="O93" s="395"/>
      <c r="P93" s="395"/>
      <c r="Q93" s="395"/>
    </row>
    <row r="94" spans="1:17" x14ac:dyDescent="0.2">
      <c r="A94" s="875"/>
      <c r="B94" s="715"/>
      <c r="C94" s="396"/>
      <c r="D94" s="396"/>
      <c r="E94" s="396"/>
      <c r="F94" s="396"/>
      <c r="G94" s="396"/>
      <c r="H94" s="395"/>
      <c r="I94" s="395"/>
      <c r="J94" s="395"/>
      <c r="K94" s="395"/>
      <c r="L94" s="395"/>
      <c r="M94" s="395"/>
      <c r="N94" s="395"/>
      <c r="O94" s="395"/>
      <c r="P94" s="395"/>
      <c r="Q94" s="395"/>
    </row>
    <row r="95" spans="1:17" x14ac:dyDescent="0.2">
      <c r="A95" s="875" t="s">
        <v>294</v>
      </c>
      <c r="B95" s="715"/>
      <c r="C95" s="396"/>
      <c r="D95" s="396"/>
      <c r="E95" s="396"/>
      <c r="F95" s="396"/>
      <c r="G95" s="396"/>
      <c r="H95" s="395"/>
      <c r="I95" s="395"/>
      <c r="J95" s="395"/>
      <c r="K95" s="395"/>
      <c r="L95" s="395"/>
      <c r="M95" s="395"/>
      <c r="N95" s="395"/>
      <c r="O95" s="395"/>
      <c r="P95" s="395"/>
      <c r="Q95" s="395"/>
    </row>
    <row r="96" spans="1:17" x14ac:dyDescent="0.2">
      <c r="A96" s="875"/>
      <c r="B96" s="713"/>
      <c r="C96" s="396"/>
      <c r="D96" s="396"/>
      <c r="E96" s="396"/>
      <c r="F96" s="396"/>
      <c r="G96" s="396"/>
      <c r="H96" s="395"/>
      <c r="I96" s="395"/>
      <c r="J96" s="395"/>
      <c r="K96" s="395"/>
      <c r="L96" s="395"/>
      <c r="M96" s="395"/>
      <c r="N96" s="395"/>
      <c r="O96" s="395"/>
      <c r="P96" s="395"/>
      <c r="Q96" s="395"/>
    </row>
    <row r="97" spans="1:17" x14ac:dyDescent="0.2">
      <c r="A97" s="875"/>
      <c r="B97" s="713"/>
      <c r="C97" s="396"/>
      <c r="D97" s="396"/>
      <c r="E97" s="396"/>
      <c r="F97" s="396"/>
      <c r="G97" s="396"/>
      <c r="H97" s="395"/>
      <c r="I97" s="395"/>
      <c r="J97" s="395"/>
      <c r="K97" s="395"/>
      <c r="L97" s="395"/>
      <c r="M97" s="395"/>
      <c r="N97" s="395"/>
      <c r="O97" s="395"/>
      <c r="P97" s="395"/>
      <c r="Q97" s="395"/>
    </row>
    <row r="98" spans="1:17" x14ac:dyDescent="0.2">
      <c r="A98" s="875"/>
      <c r="B98" s="713"/>
      <c r="C98" s="396"/>
      <c r="D98" s="396"/>
      <c r="E98" s="396"/>
      <c r="F98" s="396"/>
      <c r="G98" s="396"/>
      <c r="H98" s="395"/>
      <c r="I98" s="395"/>
      <c r="J98" s="395"/>
      <c r="K98" s="395"/>
      <c r="L98" s="395"/>
      <c r="M98" s="395"/>
      <c r="N98" s="395"/>
      <c r="O98" s="395"/>
      <c r="P98" s="395"/>
      <c r="Q98" s="395"/>
    </row>
    <row r="99" spans="1:17" x14ac:dyDescent="0.2">
      <c r="A99" s="875"/>
      <c r="B99" s="713"/>
      <c r="C99" s="416"/>
      <c r="D99" s="416"/>
      <c r="E99" s="416"/>
      <c r="F99" s="416"/>
      <c r="G99" s="416"/>
      <c r="H99" s="395"/>
      <c r="I99" s="395"/>
      <c r="J99" s="395"/>
      <c r="K99" s="395"/>
      <c r="L99" s="395"/>
      <c r="M99" s="395"/>
      <c r="N99" s="395"/>
      <c r="O99" s="395"/>
      <c r="P99" s="395"/>
      <c r="Q99" s="395"/>
    </row>
    <row r="100" spans="1:17" x14ac:dyDescent="0.2">
      <c r="A100" s="875"/>
      <c r="B100" s="713"/>
      <c r="C100" s="416"/>
      <c r="D100" s="416"/>
      <c r="E100" s="416"/>
      <c r="F100" s="416"/>
      <c r="G100" s="416"/>
      <c r="H100" s="395"/>
      <c r="I100" s="395"/>
      <c r="J100" s="395"/>
      <c r="K100" s="395"/>
      <c r="L100" s="395"/>
      <c r="M100" s="395"/>
      <c r="N100" s="395"/>
      <c r="O100" s="395"/>
      <c r="P100" s="395"/>
      <c r="Q100" s="395"/>
    </row>
    <row r="101" spans="1:17" x14ac:dyDescent="0.2">
      <c r="A101" s="875"/>
      <c r="B101" s="713"/>
      <c r="C101" s="416"/>
      <c r="D101" s="416"/>
      <c r="E101" s="416"/>
      <c r="F101" s="416"/>
      <c r="G101" s="416"/>
      <c r="H101" s="395"/>
      <c r="I101" s="395"/>
      <c r="J101" s="395"/>
      <c r="K101" s="395"/>
      <c r="L101" s="395"/>
      <c r="M101" s="395"/>
      <c r="N101" s="395"/>
      <c r="O101" s="395"/>
      <c r="P101" s="395"/>
      <c r="Q101" s="395"/>
    </row>
    <row r="102" spans="1:17" x14ac:dyDescent="0.2">
      <c r="A102" s="875"/>
      <c r="B102" s="713"/>
      <c r="C102" s="416"/>
      <c r="D102" s="416"/>
      <c r="E102" s="416"/>
      <c r="F102" s="416"/>
      <c r="G102" s="416"/>
      <c r="H102" s="395"/>
      <c r="I102" s="398"/>
      <c r="J102" s="395"/>
      <c r="K102" s="395"/>
      <c r="L102" s="395"/>
      <c r="M102" s="395"/>
      <c r="N102" s="395"/>
      <c r="O102" s="395"/>
      <c r="P102" s="395"/>
      <c r="Q102" s="395"/>
    </row>
    <row r="103" spans="1:17" x14ac:dyDescent="0.2">
      <c r="A103" s="684" t="s">
        <v>296</v>
      </c>
      <c r="B103" s="713"/>
      <c r="C103" s="416"/>
      <c r="D103" s="416"/>
      <c r="E103" s="416"/>
      <c r="F103" s="416"/>
      <c r="G103" s="416"/>
      <c r="H103" s="395"/>
      <c r="I103" s="395"/>
      <c r="J103" s="395"/>
      <c r="K103" s="395"/>
      <c r="L103" s="395"/>
      <c r="M103" s="395"/>
      <c r="N103" s="395"/>
      <c r="O103" s="395"/>
      <c r="P103" s="395"/>
      <c r="Q103" s="395"/>
    </row>
    <row r="104" spans="1:17" x14ac:dyDescent="0.2">
      <c r="A104" s="680"/>
      <c r="B104" s="425"/>
      <c r="C104" s="416"/>
      <c r="D104" s="416"/>
      <c r="E104" s="416"/>
      <c r="F104" s="416"/>
      <c r="G104" s="416"/>
      <c r="H104" s="395"/>
      <c r="I104" s="395"/>
      <c r="J104" s="395"/>
      <c r="K104" s="395"/>
      <c r="L104" s="395"/>
      <c r="M104" s="395"/>
      <c r="N104" s="395"/>
      <c r="O104" s="395"/>
      <c r="P104" s="17"/>
      <c r="Q104" s="17"/>
    </row>
    <row r="105" spans="1:17" x14ac:dyDescent="0.2">
      <c r="A105" s="404"/>
      <c r="B105" s="405"/>
      <c r="C105" s="397"/>
      <c r="D105" s="397"/>
      <c r="E105" s="397"/>
      <c r="F105" s="397"/>
      <c r="G105" s="397"/>
      <c r="H105" s="405"/>
      <c r="I105" s="405"/>
      <c r="J105" s="405"/>
      <c r="K105" s="405"/>
      <c r="L105" s="405"/>
      <c r="M105" s="405"/>
      <c r="N105" s="405"/>
      <c r="O105" s="405"/>
    </row>
  </sheetData>
  <mergeCells count="9">
    <mergeCell ref="A86:A94"/>
    <mergeCell ref="A95:A102"/>
    <mergeCell ref="A2:P2"/>
    <mergeCell ref="A69:B69"/>
    <mergeCell ref="A66:B66"/>
    <mergeCell ref="A3:B3"/>
    <mergeCell ref="A72:A75"/>
    <mergeCell ref="A76:A77"/>
    <mergeCell ref="B71:G71"/>
  </mergeCells>
  <phoneticPr fontId="0" type="noConversion"/>
  <conditionalFormatting sqref="P56:P58">
    <cfRule type="cellIs" dxfId="4" priority="1" stopIfTrue="1" operator="greaterThan">
      <formula>100</formula>
    </cfRule>
  </conditionalFormatting>
  <printOptions horizontalCentered="1"/>
  <pageMargins left="0.19685039370078741" right="0.23622047244094491" top="0.62992125984251968" bottom="0.31496062992125984" header="0.31496062992125984" footer="0.15748031496062992"/>
  <pageSetup paperSize="9" scale="55" orientation="landscape" r:id="rId1"/>
  <headerFooter alignWithMargins="0">
    <oddHeader>&amp;L&amp;9Seção Financeira/ SADM/ EPSJV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V108"/>
  <sheetViews>
    <sheetView topLeftCell="A35" zoomScaleNormal="100" workbookViewId="0">
      <pane xSplit="2" topLeftCell="G1" activePane="topRight" state="frozen"/>
      <selection pane="topRight" activeCell="D18" sqref="D18"/>
    </sheetView>
  </sheetViews>
  <sheetFormatPr defaultColWidth="9.28515625" defaultRowHeight="12.75" x14ac:dyDescent="0.2"/>
  <cols>
    <col min="1" max="1" width="5.42578125" style="14" customWidth="1"/>
    <col min="2" max="2" width="31" style="1" customWidth="1"/>
    <col min="3" max="3" width="11" style="3" customWidth="1"/>
    <col min="4" max="4" width="13.42578125" style="3" customWidth="1"/>
    <col min="5" max="6" width="11.28515625" style="3" customWidth="1"/>
    <col min="7" max="7" width="11.42578125" style="3" customWidth="1"/>
    <col min="8" max="8" width="11.42578125" style="546" customWidth="1"/>
    <col min="9" max="9" width="11.28515625" style="546" customWidth="1"/>
    <col min="10" max="14" width="11.28515625" style="1" customWidth="1"/>
    <col min="15" max="15" width="12.42578125" style="1" customWidth="1"/>
    <col min="16" max="16" width="12.7109375" style="1" customWidth="1"/>
    <col min="17" max="17" width="7.42578125" style="1" customWidth="1"/>
    <col min="18" max="18" width="5.7109375" style="1" customWidth="1"/>
    <col min="19" max="19" width="5.5703125" customWidth="1"/>
    <col min="20" max="20" width="5.28515625" customWidth="1"/>
    <col min="21" max="21" width="26.42578125" style="1" customWidth="1"/>
    <col min="22" max="22" width="12.140625" style="1" customWidth="1"/>
    <col min="23" max="16384" width="9.28515625" style="1"/>
  </cols>
  <sheetData>
    <row r="1" spans="1:22" ht="15" x14ac:dyDescent="0.25">
      <c r="A1" s="61" t="s">
        <v>418</v>
      </c>
      <c r="O1" s="13"/>
      <c r="P1" s="13"/>
    </row>
    <row r="2" spans="1:22" ht="18" x14ac:dyDescent="0.25">
      <c r="A2" s="876" t="s">
        <v>89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203"/>
    </row>
    <row r="3" spans="1:22" s="121" customFormat="1" ht="26.25" customHeight="1" x14ac:dyDescent="0.2">
      <c r="A3" s="881" t="s">
        <v>42</v>
      </c>
      <c r="B3" s="882"/>
      <c r="C3" s="117" t="s">
        <v>13</v>
      </c>
      <c r="D3" s="165" t="s">
        <v>14</v>
      </c>
      <c r="E3" s="165" t="s">
        <v>15</v>
      </c>
      <c r="F3" s="117" t="s">
        <v>16</v>
      </c>
      <c r="G3" s="117" t="s">
        <v>17</v>
      </c>
      <c r="H3" s="662" t="s">
        <v>3</v>
      </c>
      <c r="I3" s="658" t="s">
        <v>4</v>
      </c>
      <c r="J3" s="116" t="s">
        <v>5</v>
      </c>
      <c r="K3" s="116" t="s">
        <v>6</v>
      </c>
      <c r="L3" s="83" t="s">
        <v>7</v>
      </c>
      <c r="M3" s="116" t="s">
        <v>8</v>
      </c>
      <c r="N3" s="118" t="s">
        <v>9</v>
      </c>
      <c r="O3" s="119" t="s">
        <v>28</v>
      </c>
      <c r="P3" s="57" t="s">
        <v>157</v>
      </c>
      <c r="Q3" s="120" t="s">
        <v>76</v>
      </c>
      <c r="S3"/>
      <c r="T3"/>
      <c r="U3"/>
      <c r="V3"/>
    </row>
    <row r="4" spans="1:22" ht="14.25" customHeight="1" x14ac:dyDescent="0.2">
      <c r="A4" s="127">
        <v>14</v>
      </c>
      <c r="B4" s="128" t="s">
        <v>10</v>
      </c>
      <c r="C4" s="385"/>
      <c r="D4" s="371"/>
      <c r="E4" s="371"/>
      <c r="F4" s="371"/>
      <c r="G4" s="371"/>
      <c r="H4" s="617"/>
      <c r="I4" s="617"/>
      <c r="J4" s="371"/>
      <c r="K4" s="385"/>
      <c r="L4" s="385"/>
      <c r="M4" s="385"/>
      <c r="N4" s="385"/>
      <c r="O4" s="30">
        <f t="shared" ref="O4:O10" si="0">SUM(C4:N4)</f>
        <v>0</v>
      </c>
      <c r="P4" s="8"/>
      <c r="Q4" s="31" t="e">
        <f>O4/P4*100</f>
        <v>#DIV/0!</v>
      </c>
      <c r="U4"/>
      <c r="V4"/>
    </row>
    <row r="5" spans="1:22" ht="14.25" customHeight="1" x14ac:dyDescent="0.2">
      <c r="A5" s="468">
        <v>18</v>
      </c>
      <c r="B5" s="128" t="s">
        <v>153</v>
      </c>
      <c r="C5" s="385"/>
      <c r="D5" s="385"/>
      <c r="E5" s="385"/>
      <c r="F5" s="385"/>
      <c r="G5" s="385"/>
      <c r="H5" s="567"/>
      <c r="I5" s="567"/>
      <c r="J5" s="385"/>
      <c r="K5" s="385"/>
      <c r="L5" s="385"/>
      <c r="M5" s="385"/>
      <c r="N5" s="385"/>
      <c r="O5" s="8">
        <f>SUM(C5:N5)</f>
        <v>0</v>
      </c>
      <c r="P5" s="8"/>
      <c r="Q5" s="31"/>
      <c r="U5"/>
      <c r="V5"/>
    </row>
    <row r="6" spans="1:22" ht="14.25" customHeight="1" x14ac:dyDescent="0.2">
      <c r="A6" s="127">
        <v>30</v>
      </c>
      <c r="B6" s="128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634">
        <f t="shared" si="1"/>
        <v>0</v>
      </c>
      <c r="I6" s="634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30">
        <f>SUM(P7:P10)</f>
        <v>0</v>
      </c>
      <c r="Q6" s="42" t="e">
        <f>O6/P6*100</f>
        <v>#DIV/0!</v>
      </c>
      <c r="U6"/>
      <c r="V6"/>
    </row>
    <row r="7" spans="1:22" ht="12.4" customHeight="1" x14ac:dyDescent="0.2">
      <c r="A7" s="129"/>
      <c r="B7" s="115" t="s">
        <v>24</v>
      </c>
      <c r="C7" s="372"/>
      <c r="D7" s="372"/>
      <c r="E7" s="386"/>
      <c r="F7" s="386"/>
      <c r="G7" s="386"/>
      <c r="H7" s="386"/>
      <c r="I7" s="386"/>
      <c r="J7" s="377"/>
      <c r="K7" s="389"/>
      <c r="L7" s="389"/>
      <c r="M7" s="372"/>
      <c r="N7" s="377"/>
      <c r="O7" s="9">
        <f t="shared" si="0"/>
        <v>0</v>
      </c>
      <c r="P7" s="10"/>
      <c r="Q7" s="38"/>
      <c r="U7"/>
      <c r="V7"/>
    </row>
    <row r="8" spans="1:22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 t="shared" si="0"/>
        <v>0</v>
      </c>
      <c r="P8" s="10"/>
      <c r="Q8" s="38"/>
      <c r="U8"/>
      <c r="V8"/>
    </row>
    <row r="9" spans="1:22" ht="12.4" customHeight="1" x14ac:dyDescent="0.2">
      <c r="A9" s="130"/>
      <c r="B9" s="6" t="s">
        <v>140</v>
      </c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10">
        <f t="shared" si="0"/>
        <v>0</v>
      </c>
      <c r="P9" s="10"/>
      <c r="Q9" s="38"/>
      <c r="U9"/>
      <c r="V9"/>
    </row>
    <row r="10" spans="1:22" ht="12.4" customHeight="1" x14ac:dyDescent="0.2">
      <c r="A10" s="131"/>
      <c r="B10" s="5" t="s">
        <v>305</v>
      </c>
      <c r="C10" s="378"/>
      <c r="D10" s="378"/>
      <c r="E10" s="378"/>
      <c r="F10" s="378"/>
      <c r="G10" s="378"/>
      <c r="H10" s="636"/>
      <c r="I10" s="636"/>
      <c r="J10" s="378"/>
      <c r="K10" s="378"/>
      <c r="L10" s="761"/>
      <c r="M10" s="422"/>
      <c r="N10" s="382"/>
      <c r="O10" s="39">
        <f t="shared" si="0"/>
        <v>0</v>
      </c>
      <c r="P10" s="10"/>
      <c r="Q10" s="38"/>
      <c r="U10"/>
      <c r="V10"/>
    </row>
    <row r="11" spans="1:22" ht="14.25" customHeight="1" x14ac:dyDescent="0.2">
      <c r="A11" s="127">
        <v>33</v>
      </c>
      <c r="B11" s="128" t="s">
        <v>40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634">
        <f t="shared" si="2"/>
        <v>0</v>
      </c>
      <c r="I11" s="634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114">
        <f t="shared" si="2"/>
        <v>0</v>
      </c>
      <c r="N11" s="7">
        <f t="shared" si="2"/>
        <v>0</v>
      </c>
      <c r="O11" s="7">
        <f t="shared" si="2"/>
        <v>0</v>
      </c>
      <c r="P11" s="7">
        <f>SUM(P12:P15)</f>
        <v>0</v>
      </c>
      <c r="Q11" s="31" t="e">
        <f>O11/P11*100</f>
        <v>#DIV/0!</v>
      </c>
      <c r="U11"/>
      <c r="V11"/>
    </row>
    <row r="12" spans="1:22" ht="14.25" customHeight="1" x14ac:dyDescent="0.2">
      <c r="A12" s="132"/>
      <c r="B12" s="115" t="s">
        <v>112</v>
      </c>
      <c r="C12" s="370"/>
      <c r="D12" s="370"/>
      <c r="E12" s="370"/>
      <c r="F12" s="381"/>
      <c r="G12" s="381"/>
      <c r="H12" s="381"/>
      <c r="I12" s="381"/>
      <c r="J12" s="370"/>
      <c r="K12" s="382"/>
      <c r="L12" s="379"/>
      <c r="M12" s="370"/>
      <c r="N12" s="370"/>
      <c r="O12" s="9">
        <f t="shared" ref="O12:O68" si="3">SUM(C12:N12)</f>
        <v>0</v>
      </c>
      <c r="P12" s="9"/>
      <c r="Q12" s="33"/>
      <c r="U12"/>
      <c r="V12"/>
    </row>
    <row r="13" spans="1:22" ht="14.25" customHeight="1" x14ac:dyDescent="0.2">
      <c r="A13" s="134"/>
      <c r="B13" s="6" t="s">
        <v>288</v>
      </c>
      <c r="C13" s="379"/>
      <c r="D13" s="379"/>
      <c r="E13" s="379"/>
      <c r="F13" s="379"/>
      <c r="G13" s="379"/>
      <c r="H13" s="379"/>
      <c r="I13" s="379"/>
      <c r="J13" s="380"/>
      <c r="K13" s="382"/>
      <c r="L13" s="379"/>
      <c r="M13" s="379"/>
      <c r="N13" s="379"/>
      <c r="O13" s="10">
        <f t="shared" si="3"/>
        <v>0</v>
      </c>
      <c r="P13" s="10"/>
      <c r="Q13" s="38"/>
      <c r="U13"/>
      <c r="V13"/>
    </row>
    <row r="14" spans="1:22" ht="14.25" customHeight="1" x14ac:dyDescent="0.2">
      <c r="A14" s="134"/>
      <c r="B14" s="6" t="s">
        <v>270</v>
      </c>
      <c r="C14" s="379"/>
      <c r="D14" s="379"/>
      <c r="E14" s="379"/>
      <c r="F14" s="379"/>
      <c r="G14" s="379"/>
      <c r="H14" s="379"/>
      <c r="I14" s="379"/>
      <c r="J14" s="380"/>
      <c r="K14" s="382"/>
      <c r="L14" s="379"/>
      <c r="M14" s="379"/>
      <c r="N14" s="379"/>
      <c r="O14" s="10">
        <f t="shared" si="3"/>
        <v>0</v>
      </c>
      <c r="P14" s="10"/>
      <c r="Q14" s="38"/>
      <c r="U14"/>
      <c r="V14"/>
    </row>
    <row r="15" spans="1:22" ht="14.25" customHeight="1" x14ac:dyDescent="0.2">
      <c r="A15" s="206"/>
      <c r="B15" s="5" t="s">
        <v>155</v>
      </c>
      <c r="C15" s="383"/>
      <c r="D15" s="383"/>
      <c r="E15" s="383"/>
      <c r="F15" s="383"/>
      <c r="G15" s="376"/>
      <c r="H15" s="376"/>
      <c r="I15" s="376"/>
      <c r="J15" s="384"/>
      <c r="K15" s="376"/>
      <c r="L15" s="383"/>
      <c r="M15" s="383"/>
      <c r="N15" s="383"/>
      <c r="O15" s="40">
        <f t="shared" si="3"/>
        <v>0</v>
      </c>
      <c r="P15" s="40"/>
      <c r="Q15" s="49"/>
    </row>
    <row r="16" spans="1:22" ht="14.25" customHeight="1" x14ac:dyDescent="0.2">
      <c r="A16" s="136">
        <v>34</v>
      </c>
      <c r="B16" s="128" t="s">
        <v>211</v>
      </c>
      <c r="C16" s="378">
        <f>C17+C18</f>
        <v>346946.74</v>
      </c>
      <c r="D16" s="378">
        <f t="shared" ref="D16:N16" si="4">D17+D18</f>
        <v>333118.05</v>
      </c>
      <c r="E16" s="378">
        <f t="shared" si="4"/>
        <v>0</v>
      </c>
      <c r="F16" s="378">
        <f t="shared" si="4"/>
        <v>0</v>
      </c>
      <c r="G16" s="378">
        <f t="shared" si="4"/>
        <v>0</v>
      </c>
      <c r="H16" s="378">
        <f t="shared" si="4"/>
        <v>0</v>
      </c>
      <c r="I16" s="378">
        <f t="shared" si="4"/>
        <v>0</v>
      </c>
      <c r="J16" s="378">
        <f t="shared" si="4"/>
        <v>0</v>
      </c>
      <c r="K16" s="378">
        <f t="shared" si="4"/>
        <v>0</v>
      </c>
      <c r="L16" s="378">
        <f t="shared" si="4"/>
        <v>0</v>
      </c>
      <c r="M16" s="378">
        <f t="shared" si="4"/>
        <v>0</v>
      </c>
      <c r="N16" s="378">
        <f t="shared" si="4"/>
        <v>0</v>
      </c>
      <c r="O16" s="378">
        <f>O17+O18</f>
        <v>680064.79</v>
      </c>
      <c r="P16" s="378">
        <f>P17+P18</f>
        <v>0</v>
      </c>
      <c r="Q16" s="49" t="e">
        <f>O16/P16*100</f>
        <v>#DIV/0!</v>
      </c>
    </row>
    <row r="17" spans="1:18" ht="12.75" customHeight="1" x14ac:dyDescent="0.2">
      <c r="A17" s="697"/>
      <c r="B17" s="712" t="s">
        <v>300</v>
      </c>
      <c r="C17" s="382">
        <v>338166.94</v>
      </c>
      <c r="D17" s="377">
        <v>323617.8</v>
      </c>
      <c r="E17" s="382"/>
      <c r="F17" s="382"/>
      <c r="G17" s="382"/>
      <c r="H17" s="377"/>
      <c r="I17" s="377"/>
      <c r="J17" s="377"/>
      <c r="K17" s="382"/>
      <c r="L17" s="382"/>
      <c r="M17" s="382"/>
      <c r="N17" s="382"/>
      <c r="O17" s="10">
        <f>SUM(C17:N17)</f>
        <v>661784.74</v>
      </c>
      <c r="P17" s="10"/>
      <c r="Q17" s="26"/>
    </row>
    <row r="18" spans="1:18" ht="12.75" customHeight="1" x14ac:dyDescent="0.2">
      <c r="A18" s="697"/>
      <c r="B18" s="712" t="s">
        <v>297</v>
      </c>
      <c r="C18" s="382">
        <v>8779.7999999999993</v>
      </c>
      <c r="D18" s="382">
        <v>9500.25</v>
      </c>
      <c r="E18" s="382"/>
      <c r="F18" s="382"/>
      <c r="G18" s="382"/>
      <c r="H18" s="377"/>
      <c r="I18" s="377"/>
      <c r="J18" s="382"/>
      <c r="K18" s="382"/>
      <c r="L18" s="382"/>
      <c r="M18" s="382"/>
      <c r="N18" s="382"/>
      <c r="O18" s="10">
        <f>SUM(C18:N18)</f>
        <v>18280.05</v>
      </c>
      <c r="P18" s="10"/>
      <c r="Q18" s="26"/>
    </row>
    <row r="19" spans="1:18" ht="14.25" customHeight="1" x14ac:dyDescent="0.2">
      <c r="A19" s="127">
        <v>36</v>
      </c>
      <c r="B19" s="128" t="s">
        <v>21</v>
      </c>
      <c r="C19" s="8">
        <f t="shared" ref="C19:O19" si="5">SUM(C20:C24)</f>
        <v>787.98</v>
      </c>
      <c r="D19" s="8">
        <f t="shared" si="5"/>
        <v>787.98</v>
      </c>
      <c r="E19" s="8">
        <f t="shared" si="5"/>
        <v>0</v>
      </c>
      <c r="F19" s="8">
        <f t="shared" si="5"/>
        <v>0</v>
      </c>
      <c r="G19" s="8">
        <f t="shared" si="5"/>
        <v>0</v>
      </c>
      <c r="H19" s="606">
        <f t="shared" si="5"/>
        <v>0</v>
      </c>
      <c r="I19" s="606">
        <f t="shared" si="5"/>
        <v>0</v>
      </c>
      <c r="J19" s="8">
        <f t="shared" si="5"/>
        <v>0</v>
      </c>
      <c r="K19" s="8">
        <f t="shared" si="5"/>
        <v>0</v>
      </c>
      <c r="L19" s="8">
        <f t="shared" si="5"/>
        <v>0</v>
      </c>
      <c r="M19" s="8">
        <f t="shared" si="5"/>
        <v>0</v>
      </c>
      <c r="N19" s="8">
        <f t="shared" si="5"/>
        <v>0</v>
      </c>
      <c r="O19" s="30">
        <f t="shared" si="5"/>
        <v>1575.96</v>
      </c>
      <c r="P19" s="8">
        <f>SUM(P20:P24)</f>
        <v>0</v>
      </c>
      <c r="Q19" s="31" t="e">
        <f>O19/P19*100</f>
        <v>#DIV/0!</v>
      </c>
    </row>
    <row r="20" spans="1:18" ht="12.75" customHeight="1" x14ac:dyDescent="0.2">
      <c r="A20" s="134"/>
      <c r="B20" s="216" t="s">
        <v>151</v>
      </c>
      <c r="C20" s="386">
        <v>787.98</v>
      </c>
      <c r="D20" s="386">
        <v>787.98</v>
      </c>
      <c r="E20" s="386"/>
      <c r="F20" s="386"/>
      <c r="G20" s="386"/>
      <c r="H20" s="377"/>
      <c r="I20" s="377"/>
      <c r="J20" s="377"/>
      <c r="K20" s="377"/>
      <c r="L20" s="377"/>
      <c r="M20" s="377"/>
      <c r="N20" s="377"/>
      <c r="O20" s="32">
        <f t="shared" si="3"/>
        <v>1575.96</v>
      </c>
      <c r="P20" s="10"/>
      <c r="Q20" s="38"/>
    </row>
    <row r="21" spans="1:18" ht="12.4" customHeight="1" x14ac:dyDescent="0.2">
      <c r="A21" s="134"/>
      <c r="B21" s="6" t="s">
        <v>34</v>
      </c>
      <c r="C21" s="377"/>
      <c r="D21" s="377"/>
      <c r="E21" s="377"/>
      <c r="F21" s="377"/>
      <c r="G21" s="377"/>
      <c r="H21" s="377"/>
      <c r="I21" s="377"/>
      <c r="J21" s="438"/>
      <c r="K21" s="377"/>
      <c r="L21" s="377"/>
      <c r="M21" s="386"/>
      <c r="N21" s="377"/>
      <c r="O21" s="37">
        <f t="shared" si="3"/>
        <v>0</v>
      </c>
      <c r="P21" s="10"/>
      <c r="Q21" s="38"/>
    </row>
    <row r="22" spans="1:18" ht="12.4" customHeight="1" x14ac:dyDescent="0.2">
      <c r="A22" s="134"/>
      <c r="B22" s="6" t="s">
        <v>26</v>
      </c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86"/>
      <c r="N22" s="377"/>
      <c r="O22" s="37">
        <f>SUM(C22:N22)</f>
        <v>0</v>
      </c>
      <c r="P22" s="10"/>
      <c r="Q22" s="38"/>
    </row>
    <row r="23" spans="1:18" ht="12.4" customHeight="1" x14ac:dyDescent="0.2">
      <c r="A23" s="134"/>
      <c r="B23" s="6" t="s">
        <v>123</v>
      </c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">
        <f t="shared" si="3"/>
        <v>0</v>
      </c>
      <c r="P23" s="10"/>
      <c r="Q23" s="38"/>
    </row>
    <row r="24" spans="1:18" ht="12.4" customHeight="1" x14ac:dyDescent="0.2">
      <c r="A24" s="134"/>
      <c r="B24" s="6" t="s">
        <v>19</v>
      </c>
      <c r="C24" s="379"/>
      <c r="D24" s="379"/>
      <c r="E24" s="378"/>
      <c r="F24" s="377"/>
      <c r="G24" s="377"/>
      <c r="H24" s="377"/>
      <c r="I24" s="377"/>
      <c r="J24" s="377"/>
      <c r="K24" s="377"/>
      <c r="L24" s="377"/>
      <c r="M24" s="377"/>
      <c r="N24" s="378"/>
      <c r="O24" s="37">
        <f t="shared" si="3"/>
        <v>0</v>
      </c>
      <c r="P24" s="251"/>
      <c r="Q24" s="48"/>
    </row>
    <row r="25" spans="1:18" ht="14.25" customHeight="1" x14ac:dyDescent="0.2">
      <c r="A25" s="127">
        <v>39</v>
      </c>
      <c r="B25" s="128" t="s">
        <v>11</v>
      </c>
      <c r="C25" s="7">
        <f>SUM(C26:C54)</f>
        <v>0</v>
      </c>
      <c r="D25" s="7">
        <f>SUM(D26:D54)-D28</f>
        <v>0</v>
      </c>
      <c r="E25" s="7">
        <f t="shared" ref="E25:P25" si="6">SUM(E26:E54)</f>
        <v>0</v>
      </c>
      <c r="F25" s="7">
        <f t="shared" si="6"/>
        <v>0</v>
      </c>
      <c r="G25" s="7">
        <f t="shared" si="6"/>
        <v>0</v>
      </c>
      <c r="H25" s="634">
        <f t="shared" si="6"/>
        <v>0</v>
      </c>
      <c r="I25" s="634">
        <f t="shared" si="6"/>
        <v>0</v>
      </c>
      <c r="J25" s="7">
        <f t="shared" si="6"/>
        <v>0</v>
      </c>
      <c r="K25" s="7">
        <f t="shared" si="6"/>
        <v>0</v>
      </c>
      <c r="L25" s="7">
        <f t="shared" si="6"/>
        <v>0</v>
      </c>
      <c r="M25" s="7">
        <f t="shared" si="6"/>
        <v>0</v>
      </c>
      <c r="N25" s="7">
        <f t="shared" si="6"/>
        <v>0</v>
      </c>
      <c r="O25" s="7">
        <f t="shared" si="6"/>
        <v>0</v>
      </c>
      <c r="P25" s="7">
        <f t="shared" si="6"/>
        <v>0</v>
      </c>
      <c r="Q25" s="49" t="e">
        <f>O25/P25*100</f>
        <v>#DIV/0!</v>
      </c>
    </row>
    <row r="26" spans="1:18" ht="12.4" customHeight="1" x14ac:dyDescent="0.2">
      <c r="A26" s="134"/>
      <c r="B26" s="6" t="s">
        <v>241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">
        <f t="shared" si="3"/>
        <v>0</v>
      </c>
      <c r="P26" s="10"/>
      <c r="Q26" s="38"/>
    </row>
    <row r="27" spans="1:18" ht="12.4" customHeight="1" x14ac:dyDescent="0.2">
      <c r="A27" s="272"/>
      <c r="B27" s="6" t="s">
        <v>269</v>
      </c>
      <c r="C27" s="439"/>
      <c r="D27" s="439"/>
      <c r="E27" s="439"/>
      <c r="F27" s="379"/>
      <c r="G27" s="379"/>
      <c r="H27" s="379"/>
      <c r="I27" s="379"/>
      <c r="J27" s="379"/>
      <c r="K27" s="379"/>
      <c r="L27" s="379"/>
      <c r="M27" s="379"/>
      <c r="N27" s="379"/>
      <c r="O27" s="37">
        <f t="shared" si="3"/>
        <v>0</v>
      </c>
      <c r="P27" s="10"/>
      <c r="Q27" s="38"/>
    </row>
    <row r="28" spans="1:18" ht="12.4" customHeight="1" x14ac:dyDescent="0.2">
      <c r="A28" s="426"/>
      <c r="B28" s="6" t="s">
        <v>438</v>
      </c>
      <c r="C28" s="379"/>
      <c r="D28" s="865">
        <f>49711.5+16605</f>
        <v>66316.5</v>
      </c>
      <c r="E28" s="382"/>
      <c r="F28" s="379"/>
      <c r="G28" s="379"/>
      <c r="H28" s="379"/>
      <c r="I28" s="379"/>
      <c r="J28" s="379"/>
      <c r="K28" s="379"/>
      <c r="L28" s="379"/>
      <c r="M28" s="379"/>
      <c r="N28" s="379"/>
      <c r="O28" s="37">
        <f>SUM(C28:N28)-D28</f>
        <v>0</v>
      </c>
      <c r="P28" s="10"/>
      <c r="R28" s="13"/>
    </row>
    <row r="29" spans="1:18" ht="12.4" customHeight="1" x14ac:dyDescent="0.2">
      <c r="A29" s="134"/>
      <c r="B29" s="105" t="s">
        <v>225</v>
      </c>
      <c r="C29" s="439"/>
      <c r="D29" s="43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">
        <f t="shared" si="3"/>
        <v>0</v>
      </c>
      <c r="P29" s="10"/>
      <c r="Q29" s="38"/>
    </row>
    <row r="30" spans="1:18" ht="12.4" customHeight="1" x14ac:dyDescent="0.2">
      <c r="A30" s="134"/>
      <c r="B30" s="105" t="s">
        <v>25</v>
      </c>
      <c r="C30" s="382"/>
      <c r="D30" s="382"/>
      <c r="E30" s="382"/>
      <c r="F30" s="379"/>
      <c r="G30" s="379"/>
      <c r="H30" s="379"/>
      <c r="I30" s="379"/>
      <c r="J30" s="379"/>
      <c r="K30" s="379"/>
      <c r="L30" s="379"/>
      <c r="M30" s="379"/>
      <c r="N30" s="379"/>
      <c r="O30" s="37">
        <f t="shared" si="3"/>
        <v>0</v>
      </c>
      <c r="P30" s="10"/>
      <c r="Q30" s="38"/>
    </row>
    <row r="31" spans="1:18" ht="12.4" customHeight="1" x14ac:dyDescent="0.2">
      <c r="A31" s="134"/>
      <c r="B31" s="105" t="s">
        <v>43</v>
      </c>
      <c r="C31" s="382"/>
      <c r="D31" s="382"/>
      <c r="E31" s="382"/>
      <c r="F31" s="379"/>
      <c r="G31" s="379"/>
      <c r="H31" s="379"/>
      <c r="I31" s="379"/>
      <c r="J31" s="379"/>
      <c r="K31" s="379"/>
      <c r="L31" s="379"/>
      <c r="M31" s="379"/>
      <c r="N31" s="379"/>
      <c r="O31" s="37">
        <f t="shared" si="3"/>
        <v>0</v>
      </c>
      <c r="P31" s="10"/>
      <c r="Q31" s="38"/>
      <c r="R31" s="13"/>
    </row>
    <row r="32" spans="1:18" ht="12.4" customHeight="1" x14ac:dyDescent="0.2">
      <c r="A32" s="134"/>
      <c r="B32" s="105" t="s">
        <v>194</v>
      </c>
      <c r="C32" s="382"/>
      <c r="D32" s="382"/>
      <c r="E32" s="382"/>
      <c r="F32" s="379"/>
      <c r="G32" s="379"/>
      <c r="H32" s="379"/>
      <c r="I32" s="379"/>
      <c r="J32" s="379"/>
      <c r="K32" s="379"/>
      <c r="L32" s="379"/>
      <c r="M32" s="379"/>
      <c r="N32" s="379"/>
      <c r="O32" s="37">
        <f t="shared" si="3"/>
        <v>0</v>
      </c>
      <c r="P32" s="10"/>
      <c r="Q32" s="38"/>
    </row>
    <row r="33" spans="1:17" ht="12.4" customHeight="1" x14ac:dyDescent="0.2">
      <c r="A33" s="134"/>
      <c r="B33" s="105" t="s">
        <v>230</v>
      </c>
      <c r="C33" s="382"/>
      <c r="D33" s="382"/>
      <c r="E33" s="382"/>
      <c r="F33" s="379"/>
      <c r="G33" s="379"/>
      <c r="H33" s="379"/>
      <c r="I33" s="379"/>
      <c r="J33" s="379"/>
      <c r="K33" s="379"/>
      <c r="L33" s="379"/>
      <c r="M33" s="379"/>
      <c r="N33" s="379"/>
      <c r="O33" s="37">
        <f t="shared" si="3"/>
        <v>0</v>
      </c>
      <c r="P33" s="10"/>
      <c r="Q33" s="38"/>
    </row>
    <row r="34" spans="1:17" ht="12.4" customHeight="1" x14ac:dyDescent="0.2">
      <c r="A34" s="134"/>
      <c r="B34" s="105" t="s">
        <v>141</v>
      </c>
      <c r="C34" s="382"/>
      <c r="D34" s="382"/>
      <c r="E34" s="382"/>
      <c r="F34" s="379"/>
      <c r="G34" s="379"/>
      <c r="H34" s="379"/>
      <c r="I34" s="379"/>
      <c r="J34" s="379"/>
      <c r="K34" s="379"/>
      <c r="L34" s="379"/>
      <c r="M34" s="379"/>
      <c r="N34" s="379"/>
      <c r="O34" s="37">
        <f t="shared" si="3"/>
        <v>0</v>
      </c>
      <c r="P34" s="10"/>
      <c r="Q34" s="38"/>
    </row>
    <row r="35" spans="1:17" ht="12.4" customHeight="1" x14ac:dyDescent="0.2">
      <c r="A35" s="134"/>
      <c r="B35" s="105" t="s">
        <v>120</v>
      </c>
      <c r="C35" s="382"/>
      <c r="D35" s="382"/>
      <c r="E35" s="382"/>
      <c r="F35" s="379"/>
      <c r="G35" s="379"/>
      <c r="H35" s="379"/>
      <c r="I35" s="379"/>
      <c r="J35" s="379"/>
      <c r="K35" s="379"/>
      <c r="L35" s="379"/>
      <c r="M35" s="379"/>
      <c r="N35" s="379"/>
      <c r="O35" s="37">
        <f t="shared" si="3"/>
        <v>0</v>
      </c>
      <c r="P35" s="10"/>
      <c r="Q35" s="38"/>
    </row>
    <row r="36" spans="1:17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">
        <f t="shared" si="3"/>
        <v>0</v>
      </c>
      <c r="P36" s="10"/>
      <c r="Q36" s="38"/>
    </row>
    <row r="37" spans="1:17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">
        <f t="shared" si="3"/>
        <v>0</v>
      </c>
      <c r="P37" s="10"/>
      <c r="Q37" s="38"/>
    </row>
    <row r="38" spans="1:17" ht="12.4" customHeight="1" x14ac:dyDescent="0.2">
      <c r="A38" s="47"/>
      <c r="B38" s="6" t="s">
        <v>46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">
        <f t="shared" si="3"/>
        <v>0</v>
      </c>
      <c r="P38" s="10"/>
      <c r="Q38" s="38"/>
    </row>
    <row r="39" spans="1:17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">
        <f t="shared" si="3"/>
        <v>0</v>
      </c>
      <c r="P39" s="10"/>
      <c r="Q39" s="38"/>
    </row>
    <row r="40" spans="1:17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">
        <f t="shared" si="3"/>
        <v>0</v>
      </c>
      <c r="P40" s="10"/>
      <c r="Q40" s="38"/>
    </row>
    <row r="41" spans="1:17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79"/>
      <c r="M41" s="379"/>
      <c r="N41" s="379"/>
      <c r="O41" s="37">
        <f t="shared" si="3"/>
        <v>0</v>
      </c>
      <c r="P41" s="10"/>
      <c r="Q41" s="38"/>
    </row>
    <row r="42" spans="1:17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82"/>
      <c r="M42" s="382"/>
      <c r="N42" s="379"/>
      <c r="O42" s="37">
        <f t="shared" si="3"/>
        <v>0</v>
      </c>
      <c r="P42" s="10"/>
      <c r="Q42" s="38"/>
    </row>
    <row r="43" spans="1:17" ht="12.4" customHeight="1" x14ac:dyDescent="0.2">
      <c r="A43" s="134"/>
      <c r="B43" s="6" t="s">
        <v>142</v>
      </c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37">
        <f t="shared" si="3"/>
        <v>0</v>
      </c>
      <c r="P43" s="10"/>
      <c r="Q43" s="38"/>
    </row>
    <row r="44" spans="1:17" ht="12.4" customHeight="1" x14ac:dyDescent="0.2">
      <c r="A44" s="147"/>
      <c r="B44" s="6" t="s">
        <v>161</v>
      </c>
      <c r="C44" s="397"/>
      <c r="D44" s="377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">
        <f>SUM(C44:N44)</f>
        <v>0</v>
      </c>
      <c r="P44" s="10"/>
      <c r="Q44" s="38"/>
    </row>
    <row r="45" spans="1:17" ht="12.4" customHeight="1" x14ac:dyDescent="0.2">
      <c r="A45" s="134"/>
      <c r="B45" s="6" t="s">
        <v>258</v>
      </c>
      <c r="C45" s="379"/>
      <c r="D45" s="382"/>
      <c r="E45" s="379"/>
      <c r="F45" s="379"/>
      <c r="G45" s="379"/>
      <c r="H45" s="379"/>
      <c r="I45" s="379"/>
      <c r="J45" s="379"/>
      <c r="K45" s="379"/>
      <c r="L45" s="382"/>
      <c r="M45" s="382"/>
      <c r="N45" s="379"/>
      <c r="O45" s="37">
        <f t="shared" si="3"/>
        <v>0</v>
      </c>
      <c r="P45" s="10"/>
      <c r="Q45" s="38"/>
    </row>
    <row r="46" spans="1:17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3"/>
        <v>0</v>
      </c>
      <c r="P46" s="10"/>
      <c r="Q46" s="38"/>
    </row>
    <row r="47" spans="1:17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">
        <f t="shared" si="3"/>
        <v>0</v>
      </c>
      <c r="P47" s="10"/>
      <c r="Q47" s="38"/>
    </row>
    <row r="48" spans="1:17" ht="12.4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">
        <f t="shared" si="3"/>
        <v>0</v>
      </c>
      <c r="P48" s="10"/>
      <c r="Q48" s="38"/>
    </row>
    <row r="49" spans="1:20" ht="12.4" customHeight="1" x14ac:dyDescent="0.2">
      <c r="A49" s="134"/>
      <c r="B49" s="6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">
        <f t="shared" si="3"/>
        <v>0</v>
      </c>
      <c r="P49" s="10"/>
      <c r="Q49" s="38"/>
    </row>
    <row r="50" spans="1:20" ht="12.4" customHeight="1" x14ac:dyDescent="0.2">
      <c r="A50" s="134"/>
      <c r="B50" s="6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">
        <f t="shared" si="3"/>
        <v>0</v>
      </c>
      <c r="P50" s="10"/>
      <c r="Q50" s="38"/>
    </row>
    <row r="51" spans="1:20" ht="12.4" customHeight="1" x14ac:dyDescent="0.2">
      <c r="A51" s="134"/>
      <c r="B51" s="6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37">
        <f t="shared" si="3"/>
        <v>0</v>
      </c>
      <c r="P51" s="10"/>
      <c r="Q51" s="38"/>
    </row>
    <row r="52" spans="1:20" ht="12.4" customHeight="1" x14ac:dyDescent="0.2">
      <c r="A52" s="134"/>
      <c r="B52" s="6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">
        <f t="shared" si="3"/>
        <v>0</v>
      </c>
      <c r="P52" s="10"/>
      <c r="Q52" s="38"/>
    </row>
    <row r="53" spans="1:20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">
        <f t="shared" si="3"/>
        <v>0</v>
      </c>
      <c r="P53" s="10"/>
      <c r="Q53" s="38"/>
    </row>
    <row r="54" spans="1:20" ht="12.4" customHeight="1" x14ac:dyDescent="0.2">
      <c r="A54" s="134"/>
      <c r="B54" s="6"/>
      <c r="C54" s="379"/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79"/>
      <c r="O54" s="37">
        <f t="shared" si="3"/>
        <v>0</v>
      </c>
      <c r="P54" s="10"/>
      <c r="Q54" s="38"/>
    </row>
    <row r="55" spans="1:20" ht="12.4" customHeight="1" x14ac:dyDescent="0.2">
      <c r="A55" s="576">
        <v>40</v>
      </c>
      <c r="B55" s="128" t="s">
        <v>263</v>
      </c>
      <c r="C55" s="8">
        <f>C56+C58</f>
        <v>0</v>
      </c>
      <c r="D55" s="8">
        <f t="shared" ref="D55:N55" si="7">D56+D58</f>
        <v>0</v>
      </c>
      <c r="E55" s="8">
        <f t="shared" si="7"/>
        <v>0</v>
      </c>
      <c r="F55" s="8">
        <f t="shared" si="7"/>
        <v>0</v>
      </c>
      <c r="G55" s="8">
        <f t="shared" si="7"/>
        <v>0</v>
      </c>
      <c r="H55" s="8">
        <f t="shared" si="7"/>
        <v>0</v>
      </c>
      <c r="I55" s="8">
        <f t="shared" si="7"/>
        <v>0</v>
      </c>
      <c r="J55" s="8">
        <f t="shared" si="7"/>
        <v>0</v>
      </c>
      <c r="K55" s="8">
        <f t="shared" si="7"/>
        <v>0</v>
      </c>
      <c r="L55" s="8">
        <f t="shared" si="7"/>
        <v>0</v>
      </c>
      <c r="M55" s="8">
        <f t="shared" si="7"/>
        <v>0</v>
      </c>
      <c r="N55" s="8">
        <f t="shared" si="7"/>
        <v>0</v>
      </c>
      <c r="O55" s="8">
        <f>SUM(O56:O58)</f>
        <v>0</v>
      </c>
      <c r="P55" s="30">
        <f>SUM(P56:P58)</f>
        <v>0</v>
      </c>
      <c r="Q55" s="42"/>
    </row>
    <row r="56" spans="1:20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  <c r="S56" s="1"/>
      <c r="T56" s="1"/>
    </row>
    <row r="57" spans="1:20" ht="12.4" customHeight="1" x14ac:dyDescent="0.2">
      <c r="A57" s="134"/>
      <c r="B57" s="6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  <c r="S57" s="1"/>
      <c r="T57" s="1"/>
    </row>
    <row r="58" spans="1:20" ht="12.4" customHeight="1" x14ac:dyDescent="0.2">
      <c r="A58" s="133"/>
      <c r="B58" s="5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  <c r="S58" s="1"/>
      <c r="T58" s="1"/>
    </row>
    <row r="59" spans="1:20" ht="14.25" customHeight="1" x14ac:dyDescent="0.2">
      <c r="A59" s="206">
        <v>47</v>
      </c>
      <c r="B59" s="145" t="s">
        <v>39</v>
      </c>
      <c r="C59" s="40">
        <f>SUM(C60:C61)</f>
        <v>0</v>
      </c>
      <c r="D59" s="40">
        <f t="shared" ref="D59:O59" si="8">SUM(D60:D61)</f>
        <v>0</v>
      </c>
      <c r="E59" s="40">
        <f t="shared" si="8"/>
        <v>0</v>
      </c>
      <c r="F59" s="40">
        <f t="shared" si="8"/>
        <v>0</v>
      </c>
      <c r="G59" s="40">
        <f t="shared" si="8"/>
        <v>0</v>
      </c>
      <c r="H59" s="637">
        <f t="shared" si="8"/>
        <v>0</v>
      </c>
      <c r="I59" s="637">
        <f t="shared" si="8"/>
        <v>0</v>
      </c>
      <c r="J59" s="40">
        <f t="shared" si="8"/>
        <v>0</v>
      </c>
      <c r="K59" s="40">
        <f t="shared" si="8"/>
        <v>0</v>
      </c>
      <c r="L59" s="40">
        <f t="shared" si="8"/>
        <v>0</v>
      </c>
      <c r="M59" s="40">
        <f t="shared" si="8"/>
        <v>0</v>
      </c>
      <c r="N59" s="40">
        <f t="shared" si="8"/>
        <v>0</v>
      </c>
      <c r="O59" s="39">
        <f t="shared" si="8"/>
        <v>0</v>
      </c>
      <c r="P59" s="40">
        <f>SUM(P60:P61)</f>
        <v>0</v>
      </c>
      <c r="Q59" s="48" t="e">
        <f>O59/P59*100</f>
        <v>#DIV/0!</v>
      </c>
    </row>
    <row r="60" spans="1:20" ht="14.25" customHeight="1" x14ac:dyDescent="0.2">
      <c r="A60" s="135"/>
      <c r="B60" s="6" t="s">
        <v>218</v>
      </c>
      <c r="C60" s="379"/>
      <c r="D60" s="379"/>
      <c r="E60" s="379"/>
      <c r="F60" s="379"/>
      <c r="G60" s="379"/>
      <c r="H60" s="379"/>
      <c r="I60" s="379"/>
      <c r="J60" s="379"/>
      <c r="K60" s="379"/>
      <c r="L60" s="379"/>
      <c r="M60" s="379"/>
      <c r="N60" s="379"/>
      <c r="O60" s="37">
        <f t="shared" si="3"/>
        <v>0</v>
      </c>
      <c r="P60" s="10"/>
      <c r="Q60" s="38"/>
    </row>
    <row r="61" spans="1:20" ht="14.25" customHeight="1" x14ac:dyDescent="0.2">
      <c r="A61" s="133"/>
      <c r="B61" s="5" t="s">
        <v>237</v>
      </c>
      <c r="C61" s="379"/>
      <c r="D61" s="379"/>
      <c r="E61" s="382"/>
      <c r="F61" s="379"/>
      <c r="G61" s="379"/>
      <c r="H61" s="379"/>
      <c r="I61" s="379"/>
      <c r="J61" s="379"/>
      <c r="K61" s="382"/>
      <c r="L61" s="379"/>
      <c r="M61" s="382"/>
      <c r="N61" s="379"/>
      <c r="O61" s="37">
        <f t="shared" si="3"/>
        <v>0</v>
      </c>
      <c r="P61" s="40"/>
      <c r="Q61" s="49"/>
    </row>
    <row r="62" spans="1:20" ht="14.25" customHeight="1" x14ac:dyDescent="0.2">
      <c r="A62" s="127">
        <v>49</v>
      </c>
      <c r="B62" s="128" t="s">
        <v>432</v>
      </c>
      <c r="C62" s="374">
        <v>190</v>
      </c>
      <c r="D62" s="374">
        <v>200</v>
      </c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>SUM(C62:N62)</f>
        <v>390</v>
      </c>
      <c r="P62" s="5"/>
      <c r="Q62" s="49"/>
      <c r="R62" s="17"/>
      <c r="S62" s="1"/>
      <c r="T62" s="1"/>
    </row>
    <row r="63" spans="1:20" ht="14.25" customHeight="1" x14ac:dyDescent="0.2">
      <c r="A63" s="136">
        <v>92</v>
      </c>
      <c r="B63" s="128" t="s">
        <v>447</v>
      </c>
      <c r="C63" s="617">
        <v>189.28</v>
      </c>
      <c r="D63" s="371"/>
      <c r="E63" s="385"/>
      <c r="F63" s="385"/>
      <c r="G63" s="385"/>
      <c r="H63" s="567"/>
      <c r="I63" s="567"/>
      <c r="J63" s="385"/>
      <c r="K63" s="385"/>
      <c r="L63" s="385"/>
      <c r="M63" s="385"/>
      <c r="N63" s="385"/>
      <c r="O63" s="8">
        <f t="shared" si="3"/>
        <v>189.28</v>
      </c>
      <c r="P63" s="8"/>
      <c r="Q63" s="31" t="e">
        <f>O63/P63*100</f>
        <v>#DIV/0!</v>
      </c>
    </row>
    <row r="64" spans="1:20" ht="14.65" customHeight="1" x14ac:dyDescent="0.2">
      <c r="A64" s="127">
        <v>93</v>
      </c>
      <c r="B64" s="128" t="s">
        <v>184</v>
      </c>
      <c r="C64" s="385"/>
      <c r="D64" s="385"/>
      <c r="E64" s="385"/>
      <c r="F64" s="385"/>
      <c r="G64" s="385"/>
      <c r="H64" s="567"/>
      <c r="I64" s="567"/>
      <c r="J64" s="385"/>
      <c r="K64" s="385"/>
      <c r="L64" s="385"/>
      <c r="M64" s="385"/>
      <c r="N64" s="385"/>
      <c r="O64" s="8">
        <f t="shared" si="3"/>
        <v>0</v>
      </c>
      <c r="P64" s="8"/>
      <c r="Q64" s="42"/>
    </row>
    <row r="65" spans="1:17" ht="14.65" customHeight="1" thickBot="1" x14ac:dyDescent="0.25">
      <c r="A65" s="496">
        <v>20</v>
      </c>
      <c r="B65" s="137" t="s">
        <v>236</v>
      </c>
      <c r="C65" s="388"/>
      <c r="D65" s="388"/>
      <c r="E65" s="388"/>
      <c r="F65" s="388"/>
      <c r="G65" s="388"/>
      <c r="H65" s="638"/>
      <c r="I65" s="638"/>
      <c r="J65" s="388"/>
      <c r="K65" s="388"/>
      <c r="L65" s="388"/>
      <c r="M65" s="388"/>
      <c r="N65" s="388"/>
      <c r="O65" s="124">
        <f t="shared" si="3"/>
        <v>0</v>
      </c>
      <c r="P65" s="509"/>
      <c r="Q65" s="503"/>
    </row>
    <row r="66" spans="1:17" ht="17.25" customHeight="1" thickBot="1" x14ac:dyDescent="0.25">
      <c r="A66" s="879" t="s">
        <v>162</v>
      </c>
      <c r="B66" s="880"/>
      <c r="C66" s="309">
        <f>C4+C5+C6+C11+C16+C19+C25+C55+C59+C62+C63+C64+C65</f>
        <v>348114</v>
      </c>
      <c r="D66" s="309">
        <f t="shared" ref="D66:N66" si="9">D4+D5+D6+D11+D16+D19+D25+D55+D59+D62+D63+D64+D65</f>
        <v>334106.02999999997</v>
      </c>
      <c r="E66" s="309">
        <f t="shared" si="9"/>
        <v>0</v>
      </c>
      <c r="F66" s="309">
        <f t="shared" si="9"/>
        <v>0</v>
      </c>
      <c r="G66" s="309">
        <f t="shared" si="9"/>
        <v>0</v>
      </c>
      <c r="H66" s="309">
        <f t="shared" si="9"/>
        <v>0</v>
      </c>
      <c r="I66" s="309">
        <f t="shared" si="9"/>
        <v>0</v>
      </c>
      <c r="J66" s="309">
        <f t="shared" si="9"/>
        <v>0</v>
      </c>
      <c r="K66" s="309">
        <f t="shared" si="9"/>
        <v>0</v>
      </c>
      <c r="L66" s="309">
        <f t="shared" si="9"/>
        <v>0</v>
      </c>
      <c r="M66" s="309">
        <f t="shared" si="9"/>
        <v>0</v>
      </c>
      <c r="N66" s="309">
        <f t="shared" si="9"/>
        <v>0</v>
      </c>
      <c r="O66" s="309">
        <f>O4+O5+O6+O11+O16+O19+O25+O55+O59+O62+O63+O64+O65</f>
        <v>682220.03</v>
      </c>
      <c r="P66" s="309">
        <f>P4+P5+P6+P11+P16+P19+P25+P55+P59+P62+P63+P64+P65</f>
        <v>0</v>
      </c>
      <c r="Q66" s="511" t="e">
        <f>O66/P66*100</f>
        <v>#DIV/0!</v>
      </c>
    </row>
    <row r="67" spans="1:17" ht="17.25" hidden="1" customHeight="1" thickBot="1" x14ac:dyDescent="0.25">
      <c r="A67" s="138">
        <v>51</v>
      </c>
      <c r="B67" s="146" t="s">
        <v>152</v>
      </c>
      <c r="C67" s="169"/>
      <c r="D67" s="169"/>
      <c r="E67" s="169"/>
      <c r="F67" s="169"/>
      <c r="G67" s="169"/>
      <c r="H67" s="653"/>
      <c r="I67" s="653"/>
      <c r="J67" s="169"/>
      <c r="K67" s="169"/>
      <c r="L67" s="169"/>
      <c r="M67" s="169"/>
      <c r="N67" s="169"/>
      <c r="O67" s="12">
        <f t="shared" si="3"/>
        <v>0</v>
      </c>
      <c r="P67" s="12"/>
      <c r="Q67" s="36"/>
    </row>
    <row r="68" spans="1:17" ht="15" customHeight="1" thickBot="1" x14ac:dyDescent="0.25">
      <c r="A68" s="195">
        <v>52</v>
      </c>
      <c r="B68" s="139" t="s">
        <v>164</v>
      </c>
      <c r="C68" s="387"/>
      <c r="D68" s="387"/>
      <c r="E68" s="387"/>
      <c r="F68" s="387"/>
      <c r="G68" s="387"/>
      <c r="H68" s="663"/>
      <c r="I68" s="640"/>
      <c r="J68" s="387"/>
      <c r="K68" s="387"/>
      <c r="L68" s="391"/>
      <c r="M68" s="387"/>
      <c r="N68" s="387"/>
      <c r="O68" s="12">
        <f t="shared" si="3"/>
        <v>0</v>
      </c>
      <c r="P68" s="12"/>
      <c r="Q68" s="196" t="e">
        <f>O68/P68*100</f>
        <v>#DIV/0!</v>
      </c>
    </row>
    <row r="69" spans="1:17" ht="17.25" customHeight="1" thickBot="1" x14ac:dyDescent="0.25">
      <c r="A69" s="877" t="s">
        <v>163</v>
      </c>
      <c r="B69" s="878"/>
      <c r="C69" s="310">
        <f>SUM(C66:C68)</f>
        <v>348114</v>
      </c>
      <c r="D69" s="310">
        <f t="shared" ref="D69:N69" si="10">SUM(D66:D68)</f>
        <v>334106.02999999997</v>
      </c>
      <c r="E69" s="310">
        <f t="shared" si="10"/>
        <v>0</v>
      </c>
      <c r="F69" s="310">
        <f t="shared" si="10"/>
        <v>0</v>
      </c>
      <c r="G69" s="310">
        <f t="shared" si="10"/>
        <v>0</v>
      </c>
      <c r="H69" s="310">
        <f t="shared" si="10"/>
        <v>0</v>
      </c>
      <c r="I69" s="310">
        <f t="shared" si="10"/>
        <v>0</v>
      </c>
      <c r="J69" s="310">
        <f t="shared" si="10"/>
        <v>0</v>
      </c>
      <c r="K69" s="310">
        <f t="shared" si="10"/>
        <v>0</v>
      </c>
      <c r="L69" s="310">
        <f t="shared" si="10"/>
        <v>0</v>
      </c>
      <c r="M69" s="310">
        <f t="shared" si="10"/>
        <v>0</v>
      </c>
      <c r="N69" s="310">
        <f t="shared" si="10"/>
        <v>0</v>
      </c>
      <c r="O69" s="311">
        <f>SUM(O66:O68)</f>
        <v>682220.03</v>
      </c>
      <c r="P69" s="311">
        <f>SUM(P66:P68)</f>
        <v>0</v>
      </c>
      <c r="Q69" s="312" t="e">
        <f>O69/P69*100</f>
        <v>#DIV/0!</v>
      </c>
    </row>
    <row r="70" spans="1:17" ht="12.75" customHeight="1" x14ac:dyDescent="0.2">
      <c r="A70" s="426"/>
      <c r="B70" s="425"/>
      <c r="C70" s="411"/>
      <c r="D70" s="411"/>
      <c r="E70" s="411"/>
      <c r="F70" s="411"/>
      <c r="G70" s="411"/>
      <c r="H70"/>
      <c r="I70"/>
      <c r="J70" s="405"/>
      <c r="K70" s="400"/>
      <c r="L70" s="400"/>
      <c r="M70" s="400"/>
      <c r="N70" s="13"/>
      <c r="P70" s="274"/>
    </row>
    <row r="71" spans="1:17" ht="11.25" customHeight="1" x14ac:dyDescent="0.2">
      <c r="A71" s="680"/>
      <c r="B71" s="17"/>
      <c r="C71" s="680"/>
      <c r="D71" s="411"/>
      <c r="E71" s="411"/>
      <c r="F71" s="411"/>
      <c r="G71" s="411"/>
      <c r="H71"/>
      <c r="I71"/>
      <c r="J71" s="405"/>
      <c r="K71" s="434"/>
      <c r="L71" s="400"/>
      <c r="M71" s="400"/>
      <c r="P71" s="13"/>
    </row>
    <row r="72" spans="1:17" ht="11.25" customHeight="1" x14ac:dyDescent="0.2">
      <c r="A72" s="684" t="s">
        <v>286</v>
      </c>
      <c r="B72" s="864" t="s">
        <v>436</v>
      </c>
      <c r="C72" s="680"/>
      <c r="D72" s="411"/>
      <c r="E72" s="411"/>
      <c r="F72" s="411"/>
      <c r="G72" s="411"/>
      <c r="H72"/>
      <c r="I72"/>
      <c r="J72" s="405"/>
      <c r="K72" s="434"/>
      <c r="L72" s="400"/>
      <c r="M72" s="400"/>
      <c r="P72" s="13"/>
    </row>
    <row r="73" spans="1:17" ht="11.25" customHeight="1" x14ac:dyDescent="0.2">
      <c r="A73" s="684" t="s">
        <v>291</v>
      </c>
      <c r="B73" s="883" t="s">
        <v>443</v>
      </c>
      <c r="C73" s="883"/>
      <c r="D73" s="883"/>
      <c r="E73" s="883"/>
      <c r="F73" s="883"/>
      <c r="G73" s="883"/>
      <c r="H73"/>
      <c r="I73"/>
      <c r="J73" s="405"/>
      <c r="K73" s="434"/>
      <c r="L73" s="400"/>
      <c r="M73" s="400"/>
      <c r="P73" s="13"/>
    </row>
    <row r="74" spans="1:17" ht="12" customHeight="1" x14ac:dyDescent="0.2">
      <c r="A74" s="684"/>
      <c r="B74" s="715"/>
      <c r="C74" s="680"/>
      <c r="D74" s="411"/>
      <c r="E74" s="411"/>
      <c r="F74" s="411"/>
      <c r="G74" s="411"/>
      <c r="H74"/>
      <c r="I74"/>
      <c r="J74" s="411"/>
      <c r="K74" s="411"/>
      <c r="L74" s="411"/>
      <c r="M74" s="411"/>
      <c r="N74" s="50"/>
    </row>
    <row r="75" spans="1:17" ht="14.25" customHeight="1" x14ac:dyDescent="0.2">
      <c r="A75" s="875"/>
      <c r="B75" s="715"/>
      <c r="C75" s="680"/>
      <c r="D75" s="411"/>
      <c r="E75" s="411"/>
      <c r="F75" s="411"/>
      <c r="G75" s="411"/>
      <c r="H75"/>
      <c r="I75"/>
      <c r="J75" s="411"/>
      <c r="K75" s="411"/>
      <c r="L75" s="411"/>
      <c r="M75" s="411"/>
      <c r="N75" s="50"/>
    </row>
    <row r="76" spans="1:17" ht="12" customHeight="1" x14ac:dyDescent="0.2">
      <c r="A76" s="875"/>
      <c r="B76" s="715"/>
      <c r="C76" s="680"/>
      <c r="D76" s="411"/>
      <c r="E76" s="411"/>
      <c r="F76" s="411"/>
      <c r="G76" s="411"/>
      <c r="H76"/>
      <c r="I76"/>
      <c r="J76" s="411"/>
      <c r="K76" s="411"/>
      <c r="L76" s="411"/>
      <c r="M76" s="411"/>
      <c r="N76" s="50"/>
    </row>
    <row r="77" spans="1:17" ht="12" customHeight="1" x14ac:dyDescent="0.2">
      <c r="A77" s="684"/>
      <c r="B77" s="715"/>
      <c r="C77" s="680"/>
      <c r="D77" s="411"/>
      <c r="E77" s="411"/>
      <c r="F77" s="411"/>
      <c r="G77" s="411"/>
      <c r="H77"/>
      <c r="I77"/>
      <c r="J77" s="411"/>
      <c r="K77" s="411"/>
      <c r="L77" s="411"/>
      <c r="M77" s="411"/>
      <c r="N77" s="50"/>
    </row>
    <row r="78" spans="1:17" ht="12" customHeight="1" x14ac:dyDescent="0.2">
      <c r="A78" s="680"/>
      <c r="B78" s="713"/>
      <c r="C78" s="680"/>
      <c r="D78" s="411"/>
      <c r="E78" s="411"/>
      <c r="F78" s="411"/>
      <c r="G78" s="411"/>
      <c r="H78"/>
      <c r="I78"/>
      <c r="J78" s="411"/>
      <c r="K78" s="411"/>
      <c r="L78" s="411"/>
      <c r="M78" s="411"/>
      <c r="N78" s="50"/>
    </row>
    <row r="79" spans="1:17" ht="12" customHeight="1" x14ac:dyDescent="0.2">
      <c r="A79" s="680"/>
      <c r="B79" s="713"/>
      <c r="C79" s="680"/>
      <c r="D79" s="411"/>
      <c r="E79" s="411"/>
      <c r="F79" s="411"/>
      <c r="G79" s="411"/>
      <c r="H79"/>
      <c r="I79"/>
      <c r="J79" s="411"/>
      <c r="K79" s="411"/>
      <c r="L79" s="411"/>
      <c r="M79" s="411"/>
      <c r="N79" s="50"/>
    </row>
    <row r="80" spans="1:17" ht="12" customHeight="1" x14ac:dyDescent="0.2">
      <c r="A80" s="680"/>
      <c r="B80" s="713"/>
      <c r="C80" s="680"/>
      <c r="D80" s="411"/>
      <c r="E80" s="411"/>
      <c r="F80" s="411"/>
      <c r="G80" s="411"/>
      <c r="H80"/>
      <c r="I80"/>
      <c r="J80" s="411"/>
      <c r="K80" s="411"/>
      <c r="L80" s="411"/>
      <c r="M80" s="411"/>
      <c r="N80" s="50"/>
    </row>
    <row r="81" spans="1:17" ht="12" customHeight="1" x14ac:dyDescent="0.2">
      <c r="A81" s="680"/>
      <c r="B81" s="713"/>
      <c r="C81" s="680"/>
      <c r="D81" s="411"/>
      <c r="E81" s="411"/>
      <c r="F81" s="411"/>
      <c r="G81" s="411"/>
      <c r="H81"/>
      <c r="I81"/>
      <c r="J81" s="411"/>
      <c r="K81" s="411"/>
      <c r="L81" s="411"/>
      <c r="M81" s="411"/>
      <c r="N81" s="50"/>
    </row>
    <row r="82" spans="1:17" ht="12" customHeight="1" x14ac:dyDescent="0.2">
      <c r="A82" s="680"/>
      <c r="B82" s="713"/>
      <c r="C82" s="680"/>
      <c r="D82" s="411"/>
      <c r="E82" s="411"/>
      <c r="F82" s="411"/>
      <c r="G82" s="411"/>
      <c r="H82"/>
      <c r="I82"/>
      <c r="J82" s="411"/>
      <c r="K82" s="411"/>
      <c r="L82" s="411"/>
      <c r="M82" s="411"/>
      <c r="N82" s="50"/>
    </row>
    <row r="83" spans="1:17" ht="12" customHeight="1" x14ac:dyDescent="0.2">
      <c r="A83" s="680"/>
      <c r="B83" s="713"/>
      <c r="C83" s="680"/>
      <c r="D83" s="411"/>
      <c r="E83" s="411"/>
      <c r="F83" s="411"/>
      <c r="G83" s="411"/>
      <c r="H83"/>
      <c r="I83"/>
      <c r="J83" s="411"/>
      <c r="K83" s="411"/>
      <c r="L83" s="411"/>
      <c r="M83" s="411"/>
      <c r="N83" s="50"/>
    </row>
    <row r="84" spans="1:17" ht="12" customHeight="1" x14ac:dyDescent="0.2">
      <c r="A84" s="680"/>
      <c r="B84" s="713"/>
      <c r="C84" s="680"/>
      <c r="D84" s="411"/>
      <c r="E84" s="411"/>
      <c r="F84" s="411"/>
      <c r="G84" s="411"/>
      <c r="H84"/>
      <c r="I84"/>
      <c r="J84" s="411"/>
      <c r="K84" s="411"/>
      <c r="L84" s="411"/>
      <c r="M84" s="411"/>
      <c r="N84" s="50"/>
    </row>
    <row r="85" spans="1:17" ht="12" customHeight="1" x14ac:dyDescent="0.2">
      <c r="A85" s="875" t="s">
        <v>293</v>
      </c>
      <c r="B85" s="715"/>
      <c r="C85" s="680"/>
      <c r="D85" s="411"/>
      <c r="E85" s="411"/>
      <c r="F85" s="411"/>
      <c r="G85" s="411"/>
      <c r="H85"/>
      <c r="I85"/>
      <c r="J85" s="411"/>
      <c r="K85" s="411"/>
      <c r="L85" s="411"/>
      <c r="M85" s="411"/>
      <c r="N85" s="50"/>
    </row>
    <row r="86" spans="1:17" ht="12" customHeight="1" x14ac:dyDescent="0.2">
      <c r="A86" s="875"/>
      <c r="B86" s="715"/>
      <c r="C86" s="680"/>
      <c r="D86" s="411"/>
      <c r="E86" s="411"/>
      <c r="F86" s="411"/>
      <c r="G86" s="411"/>
      <c r="H86"/>
      <c r="I86"/>
      <c r="J86" s="411"/>
      <c r="K86" s="411"/>
      <c r="L86" s="411"/>
      <c r="M86" s="411"/>
      <c r="N86" s="50"/>
    </row>
    <row r="87" spans="1:17" ht="12" customHeight="1" x14ac:dyDescent="0.2">
      <c r="A87" s="875"/>
      <c r="B87" s="715"/>
      <c r="C87" s="680"/>
      <c r="D87" s="411"/>
      <c r="E87" s="411"/>
      <c r="F87" s="411"/>
      <c r="G87" s="411"/>
      <c r="H87"/>
      <c r="I87"/>
      <c r="J87" s="411"/>
      <c r="K87" s="411"/>
      <c r="L87" s="411"/>
      <c r="M87" s="411"/>
      <c r="N87" s="50"/>
    </row>
    <row r="88" spans="1:17" ht="12" customHeight="1" x14ac:dyDescent="0.2">
      <c r="A88" s="875"/>
      <c r="B88" s="715"/>
      <c r="C88" s="680"/>
      <c r="D88" s="411"/>
      <c r="E88" s="411"/>
      <c r="F88" s="411"/>
      <c r="G88" s="411"/>
      <c r="H88"/>
      <c r="I88"/>
      <c r="J88" s="411"/>
      <c r="K88" s="411"/>
      <c r="L88" s="411"/>
      <c r="M88" s="411"/>
      <c r="N88" s="50"/>
    </row>
    <row r="89" spans="1:17" ht="12" customHeight="1" x14ac:dyDescent="0.2">
      <c r="A89" s="875"/>
      <c r="B89" s="715"/>
      <c r="C89" s="680"/>
      <c r="D89" s="411"/>
      <c r="E89" s="411"/>
      <c r="F89" s="411"/>
      <c r="G89" s="411"/>
      <c r="H89"/>
      <c r="I89"/>
      <c r="J89" s="411"/>
      <c r="K89" s="411"/>
      <c r="L89" s="411"/>
      <c r="M89" s="411"/>
      <c r="N89" s="50"/>
    </row>
    <row r="90" spans="1:17" ht="12" customHeight="1" x14ac:dyDescent="0.2">
      <c r="A90" s="875"/>
      <c r="B90" s="715"/>
      <c r="C90" s="680"/>
      <c r="D90" s="411"/>
      <c r="E90" s="411"/>
      <c r="F90" s="411"/>
      <c r="G90" s="411"/>
      <c r="H90"/>
      <c r="I90"/>
      <c r="J90" s="411"/>
      <c r="K90" s="411"/>
      <c r="L90" s="411"/>
      <c r="M90" s="411"/>
      <c r="N90" s="50"/>
    </row>
    <row r="91" spans="1:17" ht="12" customHeight="1" x14ac:dyDescent="0.2">
      <c r="A91" s="875"/>
      <c r="B91" s="715"/>
      <c r="C91" s="680"/>
      <c r="D91" s="411"/>
      <c r="E91" s="411"/>
      <c r="F91" s="411"/>
      <c r="G91" s="411"/>
      <c r="H91"/>
      <c r="I91"/>
      <c r="J91" s="411"/>
      <c r="K91" s="411"/>
      <c r="L91" s="411"/>
      <c r="M91" s="411"/>
      <c r="N91" s="50"/>
    </row>
    <row r="92" spans="1:17" ht="12" customHeight="1" x14ac:dyDescent="0.2">
      <c r="A92" s="875"/>
      <c r="B92" s="715"/>
      <c r="C92" s="680"/>
      <c r="D92" s="411"/>
      <c r="E92" s="411"/>
      <c r="F92" s="411"/>
      <c r="G92" s="411"/>
      <c r="H92"/>
      <c r="I92"/>
      <c r="J92" s="411"/>
      <c r="K92" s="411"/>
      <c r="L92" s="411"/>
      <c r="M92" s="411"/>
      <c r="N92" s="50"/>
    </row>
    <row r="93" spans="1:17" ht="12" customHeight="1" x14ac:dyDescent="0.2">
      <c r="A93" s="875"/>
      <c r="B93" s="715"/>
      <c r="C93" s="680"/>
      <c r="D93" s="411"/>
      <c r="E93" s="411"/>
      <c r="F93" s="411"/>
      <c r="G93" s="411"/>
      <c r="H93"/>
      <c r="I93"/>
      <c r="J93" s="411"/>
      <c r="K93" s="411"/>
      <c r="L93" s="411"/>
      <c r="M93" s="411"/>
      <c r="N93" s="50"/>
    </row>
    <row r="94" spans="1:17" ht="12" customHeight="1" x14ac:dyDescent="0.2">
      <c r="A94" s="875" t="s">
        <v>294</v>
      </c>
      <c r="B94" s="715"/>
      <c r="C94" s="680"/>
      <c r="D94" s="411"/>
      <c r="E94" s="411"/>
      <c r="F94" s="411"/>
      <c r="G94" s="411"/>
      <c r="H94"/>
      <c r="I94"/>
      <c r="J94" s="411"/>
      <c r="K94" s="411"/>
      <c r="L94" s="411"/>
      <c r="M94" s="411"/>
      <c r="N94" s="50"/>
    </row>
    <row r="95" spans="1:17" ht="12" customHeight="1" x14ac:dyDescent="0.2">
      <c r="A95" s="875"/>
      <c r="B95" s="715"/>
      <c r="C95" s="680"/>
      <c r="D95" s="411"/>
      <c r="E95" s="411"/>
      <c r="F95" s="411"/>
      <c r="G95" s="411"/>
      <c r="H95"/>
      <c r="I95"/>
      <c r="J95" s="405"/>
      <c r="K95" s="405"/>
      <c r="L95" s="400"/>
      <c r="M95" s="400"/>
      <c r="N95" s="13"/>
      <c r="O95" s="13"/>
      <c r="P95" s="13"/>
      <c r="Q95" s="13"/>
    </row>
    <row r="96" spans="1:17" ht="12" customHeight="1" x14ac:dyDescent="0.2">
      <c r="A96" s="875"/>
      <c r="B96" s="713"/>
      <c r="C96" s="680"/>
      <c r="D96" s="411"/>
      <c r="E96" s="411"/>
      <c r="F96" s="411"/>
      <c r="G96" s="411"/>
      <c r="H96"/>
      <c r="I96"/>
      <c r="J96" s="405"/>
      <c r="K96" s="405"/>
      <c r="L96" s="400"/>
      <c r="M96" s="400"/>
      <c r="N96" s="13"/>
      <c r="O96" s="13"/>
      <c r="P96" s="13"/>
      <c r="Q96" s="13"/>
    </row>
    <row r="97" spans="1:17" ht="12" customHeight="1" x14ac:dyDescent="0.2">
      <c r="A97" s="875"/>
      <c r="B97" s="713"/>
      <c r="C97" s="680"/>
      <c r="D97" s="411"/>
      <c r="E97" s="411"/>
      <c r="F97" s="411"/>
      <c r="G97" s="411"/>
      <c r="H97"/>
      <c r="I97"/>
      <c r="J97" s="405"/>
      <c r="K97" s="405"/>
      <c r="L97" s="400"/>
      <c r="M97" s="400"/>
      <c r="N97" s="13"/>
      <c r="O97" s="13"/>
      <c r="P97" s="13"/>
      <c r="Q97" s="13"/>
    </row>
    <row r="98" spans="1:17" ht="12" customHeight="1" x14ac:dyDescent="0.2">
      <c r="A98" s="875"/>
      <c r="B98" s="713"/>
      <c r="C98" s="680"/>
      <c r="D98" s="411"/>
      <c r="E98" s="411"/>
      <c r="F98" s="411"/>
      <c r="G98" s="411"/>
      <c r="H98"/>
      <c r="I98"/>
      <c r="J98" s="405"/>
      <c r="K98" s="405"/>
      <c r="L98" s="405"/>
      <c r="M98" s="405"/>
      <c r="N98" s="13"/>
      <c r="O98" s="13"/>
      <c r="P98" s="13"/>
      <c r="Q98" s="13"/>
    </row>
    <row r="99" spans="1:17" ht="12" customHeight="1" x14ac:dyDescent="0.2">
      <c r="A99" s="875"/>
      <c r="B99" s="713"/>
      <c r="C99" s="680"/>
      <c r="D99" s="411"/>
      <c r="E99" s="411"/>
      <c r="F99" s="411"/>
      <c r="G99" s="411"/>
      <c r="H99"/>
      <c r="I99"/>
      <c r="J99" s="405"/>
      <c r="K99" s="405"/>
      <c r="L99" s="405"/>
      <c r="M99" s="405"/>
      <c r="N99" s="13"/>
      <c r="O99" s="13"/>
      <c r="P99" s="13"/>
      <c r="Q99" s="13"/>
    </row>
    <row r="100" spans="1:17" ht="12" customHeight="1" x14ac:dyDescent="0.2">
      <c r="A100" s="875"/>
      <c r="B100" s="713"/>
      <c r="C100" s="680"/>
      <c r="D100" s="411"/>
      <c r="E100" s="411"/>
      <c r="F100" s="411"/>
      <c r="G100" s="411"/>
      <c r="H100"/>
      <c r="I100"/>
      <c r="J100" s="405"/>
      <c r="K100" s="405"/>
      <c r="L100" s="405"/>
      <c r="M100" s="405"/>
      <c r="N100" s="13"/>
      <c r="O100" s="13"/>
      <c r="P100" s="13"/>
      <c r="Q100" s="13"/>
    </row>
    <row r="101" spans="1:17" ht="12" customHeight="1" x14ac:dyDescent="0.2">
      <c r="A101" s="875"/>
      <c r="B101" s="713"/>
      <c r="C101" s="680"/>
      <c r="D101" s="397"/>
      <c r="E101" s="397"/>
      <c r="F101" s="397"/>
      <c r="G101" s="397"/>
      <c r="H101"/>
      <c r="I101"/>
      <c r="J101" s="405"/>
      <c r="K101" s="405"/>
      <c r="L101" s="405"/>
      <c r="M101" s="405"/>
      <c r="N101" s="13"/>
      <c r="O101" s="13"/>
      <c r="P101" s="13"/>
      <c r="Q101" s="13"/>
    </row>
    <row r="102" spans="1:17" ht="12" customHeight="1" x14ac:dyDescent="0.2">
      <c r="A102" s="684" t="s">
        <v>296</v>
      </c>
      <c r="B102" s="713"/>
      <c r="C102" s="680"/>
      <c r="D102" s="397"/>
      <c r="E102" s="397"/>
      <c r="F102" s="397"/>
      <c r="G102" s="397"/>
      <c r="H102"/>
      <c r="I102"/>
      <c r="J102" s="405"/>
      <c r="K102" s="405"/>
      <c r="L102" s="405"/>
      <c r="M102" s="405"/>
      <c r="N102" s="13"/>
      <c r="O102" s="13"/>
      <c r="P102" s="13"/>
      <c r="Q102" s="13"/>
    </row>
    <row r="103" spans="1:17" ht="12" customHeight="1" x14ac:dyDescent="0.2">
      <c r="A103" s="680"/>
      <c r="B103" s="425"/>
      <c r="C103" s="680"/>
      <c r="D103" s="397"/>
      <c r="E103" s="397"/>
      <c r="F103" s="397"/>
      <c r="G103" s="397"/>
      <c r="H103"/>
      <c r="I103"/>
      <c r="J103" s="405"/>
      <c r="K103" s="405"/>
      <c r="L103" s="405"/>
      <c r="M103" s="405"/>
      <c r="N103" s="13"/>
      <c r="O103" s="13"/>
      <c r="P103" s="13"/>
      <c r="Q103" s="13"/>
    </row>
    <row r="104" spans="1:17" ht="12" customHeight="1" x14ac:dyDescent="0.2">
      <c r="A104" s="680"/>
      <c r="B104" s="425"/>
      <c r="C104" s="680"/>
      <c r="D104" s="397"/>
      <c r="E104" s="397"/>
      <c r="F104" s="397"/>
      <c r="G104" s="397"/>
      <c r="H104"/>
      <c r="I104"/>
      <c r="J104" s="405"/>
      <c r="K104" s="405"/>
      <c r="L104" s="405"/>
      <c r="M104" s="405"/>
      <c r="N104" s="13"/>
      <c r="O104" s="13"/>
      <c r="P104" s="13"/>
      <c r="Q104" s="13"/>
    </row>
    <row r="105" spans="1:17" ht="11.25" customHeight="1" x14ac:dyDescent="0.2">
      <c r="A105" s="680"/>
      <c r="B105" s="425"/>
      <c r="C105" s="680"/>
      <c r="D105" s="397"/>
      <c r="E105" s="397"/>
      <c r="F105" s="397"/>
      <c r="G105" s="397"/>
      <c r="H105"/>
      <c r="I105"/>
      <c r="J105" s="405"/>
      <c r="K105" s="405"/>
      <c r="L105" s="405"/>
      <c r="M105" s="405"/>
      <c r="N105" s="13"/>
      <c r="O105" s="13"/>
      <c r="P105" s="13"/>
      <c r="Q105" s="13"/>
    </row>
    <row r="106" spans="1:17" ht="11.25" customHeight="1" x14ac:dyDescent="0.2">
      <c r="A106" s="680"/>
      <c r="B106" s="425"/>
      <c r="C106" s="680"/>
      <c r="D106" s="397"/>
      <c r="E106" s="397"/>
      <c r="F106" s="397"/>
      <c r="G106" s="397"/>
      <c r="H106"/>
      <c r="I106"/>
      <c r="J106" s="405"/>
      <c r="K106" s="405"/>
      <c r="L106" s="405"/>
      <c r="M106" s="405"/>
    </row>
    <row r="107" spans="1:17" ht="11.25" customHeight="1" x14ac:dyDescent="0.2">
      <c r="A107" s="684"/>
      <c r="B107" s="680"/>
      <c r="C107" s="680"/>
      <c r="D107" s="397"/>
      <c r="E107" s="397"/>
      <c r="F107" s="397"/>
      <c r="G107" s="397"/>
      <c r="H107"/>
      <c r="I107"/>
      <c r="J107" s="405"/>
      <c r="K107" s="405"/>
      <c r="L107" s="405"/>
      <c r="M107" s="405"/>
    </row>
    <row r="108" spans="1:17" ht="11.25" customHeight="1" x14ac:dyDescent="0.2">
      <c r="A108" s="684"/>
      <c r="B108" s="680"/>
      <c r="C108" s="680"/>
      <c r="H108"/>
      <c r="I108"/>
    </row>
  </sheetData>
  <mergeCells count="8">
    <mergeCell ref="A94:A101"/>
    <mergeCell ref="A85:A93"/>
    <mergeCell ref="A2:P2"/>
    <mergeCell ref="A69:B69"/>
    <mergeCell ref="A66:B66"/>
    <mergeCell ref="A3:B3"/>
    <mergeCell ref="A75:A76"/>
    <mergeCell ref="B73:G73"/>
  </mergeCells>
  <phoneticPr fontId="0" type="noConversion"/>
  <conditionalFormatting sqref="P56:P58">
    <cfRule type="cellIs" dxfId="3" priority="1" stopIfTrue="1" operator="greaterThan">
      <formula>100</formula>
    </cfRule>
  </conditionalFormatting>
  <printOptions horizontalCentered="1"/>
  <pageMargins left="0.19685039370078741" right="0.15748031496062992" top="0.62992125984251968" bottom="0.27559055118110237" header="0.35433070866141736" footer="0.15748031496062992"/>
  <pageSetup paperSize="9" scale="55" orientation="landscape" r:id="rId1"/>
  <headerFooter alignWithMargins="0">
    <oddHeader>&amp;L&amp;9Seção Financeira/ SADM/ EPSJV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Y671"/>
  <sheetViews>
    <sheetView topLeftCell="A38" zoomScaleNormal="100" workbookViewId="0">
      <pane xSplit="2" topLeftCell="I1" activePane="topRight" state="frozen"/>
      <selection activeCell="B49" sqref="B49"/>
      <selection pane="topRight" activeCell="D18" sqref="D18"/>
    </sheetView>
  </sheetViews>
  <sheetFormatPr defaultColWidth="9.28515625" defaultRowHeight="12.75" x14ac:dyDescent="0.2"/>
  <cols>
    <col min="1" max="1" width="5.42578125" style="14" customWidth="1"/>
    <col min="2" max="2" width="27.7109375" style="1" customWidth="1"/>
    <col min="3" max="3" width="10.7109375" style="3" customWidth="1"/>
    <col min="4" max="6" width="10.28515625" style="3" customWidth="1"/>
    <col min="7" max="7" width="10.7109375" style="3" customWidth="1"/>
    <col min="8" max="8" width="10.7109375" style="1" customWidth="1"/>
    <col min="9" max="14" width="10.28515625" style="1" customWidth="1"/>
    <col min="15" max="15" width="12.42578125" style="1" customWidth="1"/>
    <col min="16" max="16" width="12.28515625" style="1" customWidth="1"/>
    <col min="17" max="17" width="7.42578125" style="1" customWidth="1"/>
    <col min="18" max="18" width="9.42578125" style="1" customWidth="1"/>
    <col min="19" max="19" width="5.5703125" customWidth="1"/>
    <col min="20" max="20" width="5.28515625" customWidth="1"/>
    <col min="21" max="21" width="26.42578125" style="1" customWidth="1"/>
    <col min="22" max="22" width="12.140625" style="1" customWidth="1"/>
    <col min="23" max="16384" width="9.28515625" style="1"/>
  </cols>
  <sheetData>
    <row r="1" spans="1:25" ht="15" x14ac:dyDescent="0.25">
      <c r="A1" s="61" t="s">
        <v>418</v>
      </c>
    </row>
    <row r="2" spans="1:25" ht="18" x14ac:dyDescent="0.25">
      <c r="A2" s="876" t="s">
        <v>90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203"/>
    </row>
    <row r="3" spans="1:25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117" t="s">
        <v>16</v>
      </c>
      <c r="G3" s="117" t="s">
        <v>17</v>
      </c>
      <c r="H3" s="168" t="s">
        <v>3</v>
      </c>
      <c r="I3" s="83" t="s">
        <v>4</v>
      </c>
      <c r="J3" s="116" t="s">
        <v>5</v>
      </c>
      <c r="K3" s="116" t="s">
        <v>6</v>
      </c>
      <c r="L3" s="83" t="s">
        <v>7</v>
      </c>
      <c r="M3" s="116" t="s">
        <v>8</v>
      </c>
      <c r="N3" s="118" t="s">
        <v>9</v>
      </c>
      <c r="O3" s="119" t="s">
        <v>28</v>
      </c>
      <c r="P3" s="57" t="s">
        <v>157</v>
      </c>
      <c r="Q3" s="122" t="s">
        <v>76</v>
      </c>
      <c r="R3" s="112"/>
      <c r="S3"/>
      <c r="T3"/>
      <c r="U3"/>
      <c r="V3"/>
      <c r="W3" s="112"/>
      <c r="X3" s="112"/>
      <c r="Y3" s="112"/>
    </row>
    <row r="4" spans="1:25" ht="14.25" customHeight="1" x14ac:dyDescent="0.2">
      <c r="A4" s="127">
        <v>14</v>
      </c>
      <c r="B4" s="128" t="s">
        <v>10</v>
      </c>
      <c r="C4" s="385"/>
      <c r="D4" s="385"/>
      <c r="E4" s="385"/>
      <c r="F4" s="385"/>
      <c r="G4" s="385"/>
      <c r="H4" s="385"/>
      <c r="I4" s="385"/>
      <c r="J4" s="385"/>
      <c r="K4" s="375"/>
      <c r="L4" s="371"/>
      <c r="M4" s="385"/>
      <c r="N4" s="385"/>
      <c r="O4" s="30">
        <f t="shared" ref="O4:O10" si="0">SUM(C4:N4)</f>
        <v>0</v>
      </c>
      <c r="P4" s="8"/>
      <c r="Q4" s="31" t="e">
        <f>O4/P4*100</f>
        <v>#DIV/0!</v>
      </c>
      <c r="R4" s="17"/>
      <c r="U4"/>
      <c r="V4"/>
    </row>
    <row r="5" spans="1:25" ht="14.25" customHeight="1" x14ac:dyDescent="0.2">
      <c r="A5" s="468">
        <v>18</v>
      </c>
      <c r="B5" s="128" t="s">
        <v>153</v>
      </c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8">
        <f>SUM(C5:N5)</f>
        <v>0</v>
      </c>
      <c r="P5" s="8"/>
      <c r="Q5" s="31"/>
      <c r="R5" s="17"/>
      <c r="U5"/>
      <c r="V5"/>
    </row>
    <row r="6" spans="1:25" ht="14.25" customHeight="1" x14ac:dyDescent="0.2">
      <c r="A6" s="127">
        <v>30</v>
      </c>
      <c r="B6" s="128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8">
        <f>SUM(P7:P10)</f>
        <v>0</v>
      </c>
      <c r="Q6" s="31"/>
      <c r="R6" s="17"/>
      <c r="U6"/>
      <c r="V6"/>
    </row>
    <row r="7" spans="1:25" ht="12.4" customHeight="1" x14ac:dyDescent="0.2">
      <c r="A7" s="129"/>
      <c r="B7" s="115" t="s">
        <v>24</v>
      </c>
      <c r="C7" s="372"/>
      <c r="D7" s="372"/>
      <c r="E7" s="372"/>
      <c r="F7" s="372"/>
      <c r="G7" s="372"/>
      <c r="H7" s="372"/>
      <c r="I7" s="372"/>
      <c r="J7" s="372"/>
      <c r="K7" s="372"/>
      <c r="L7" s="372"/>
      <c r="M7" s="372"/>
      <c r="N7" s="372"/>
      <c r="O7" s="9">
        <f t="shared" si="0"/>
        <v>0</v>
      </c>
      <c r="P7" s="10"/>
      <c r="Q7" s="38"/>
      <c r="R7" s="17"/>
      <c r="U7"/>
      <c r="V7"/>
    </row>
    <row r="8" spans="1:25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 t="shared" si="0"/>
        <v>0</v>
      </c>
      <c r="P8" s="10"/>
      <c r="Q8" s="38"/>
      <c r="R8" s="17"/>
      <c r="U8"/>
      <c r="V8"/>
    </row>
    <row r="9" spans="1:25" ht="12.4" customHeight="1" x14ac:dyDescent="0.2">
      <c r="A9" s="130"/>
      <c r="B9" s="6" t="s">
        <v>140</v>
      </c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10">
        <f t="shared" si="0"/>
        <v>0</v>
      </c>
      <c r="P9" s="10"/>
      <c r="Q9" s="38"/>
      <c r="R9" s="17"/>
      <c r="U9"/>
      <c r="V9"/>
    </row>
    <row r="10" spans="1:25" ht="12.4" customHeight="1" x14ac:dyDescent="0.2">
      <c r="A10" s="131"/>
      <c r="B10" s="5" t="s">
        <v>305</v>
      </c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9">
        <f t="shared" si="0"/>
        <v>0</v>
      </c>
      <c r="P10" s="10"/>
      <c r="Q10" s="38"/>
      <c r="R10" s="17"/>
      <c r="U10"/>
      <c r="V10"/>
    </row>
    <row r="11" spans="1:25" ht="14.25" customHeight="1" x14ac:dyDescent="0.2">
      <c r="A11" s="127">
        <v>33</v>
      </c>
      <c r="B11" s="128" t="s">
        <v>18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0</v>
      </c>
      <c r="P11" s="7">
        <f>SUM(P12:P15)</f>
        <v>0</v>
      </c>
      <c r="Q11" s="31" t="e">
        <f>O11/P11*100</f>
        <v>#DIV/0!</v>
      </c>
      <c r="R11" s="17"/>
      <c r="U11"/>
      <c r="V11"/>
    </row>
    <row r="12" spans="1:25" ht="14.25" customHeight="1" x14ac:dyDescent="0.2">
      <c r="A12" s="132"/>
      <c r="B12" s="115" t="s">
        <v>112</v>
      </c>
      <c r="C12" s="370"/>
      <c r="D12" s="370"/>
      <c r="E12" s="370"/>
      <c r="F12" s="370"/>
      <c r="G12" s="370"/>
      <c r="H12" s="370"/>
      <c r="I12" s="370"/>
      <c r="J12" s="370"/>
      <c r="K12" s="379"/>
      <c r="L12" s="382"/>
      <c r="M12" s="370"/>
      <c r="N12" s="370"/>
      <c r="O12" s="9">
        <f t="shared" ref="O12:O68" si="3">SUM(C12:N12)</f>
        <v>0</v>
      </c>
      <c r="P12" s="9"/>
      <c r="Q12" s="33"/>
      <c r="R12" s="17"/>
      <c r="U12"/>
      <c r="V12"/>
    </row>
    <row r="13" spans="1:25" ht="14.25" customHeight="1" x14ac:dyDescent="0.2">
      <c r="A13" s="134"/>
      <c r="B13" s="6" t="s">
        <v>288</v>
      </c>
      <c r="C13" s="379"/>
      <c r="D13" s="379"/>
      <c r="E13" s="379"/>
      <c r="F13" s="379"/>
      <c r="G13" s="379"/>
      <c r="H13" s="379"/>
      <c r="I13" s="379"/>
      <c r="J13" s="379"/>
      <c r="K13" s="382"/>
      <c r="L13" s="379"/>
      <c r="M13" s="379"/>
      <c r="N13" s="379"/>
      <c r="O13" s="10">
        <f t="shared" si="3"/>
        <v>0</v>
      </c>
      <c r="P13" s="10"/>
      <c r="Q13" s="38"/>
      <c r="R13" s="17"/>
      <c r="U13"/>
      <c r="V13"/>
    </row>
    <row r="14" spans="1:25" ht="14.25" customHeight="1" x14ac:dyDescent="0.2">
      <c r="A14" s="134"/>
      <c r="B14" s="6" t="s">
        <v>270</v>
      </c>
      <c r="C14" s="379"/>
      <c r="D14" s="379"/>
      <c r="E14" s="379"/>
      <c r="F14" s="379"/>
      <c r="G14" s="379"/>
      <c r="H14" s="379"/>
      <c r="I14" s="379"/>
      <c r="J14" s="379"/>
      <c r="K14" s="382"/>
      <c r="L14" s="379"/>
      <c r="M14" s="379"/>
      <c r="N14" s="379"/>
      <c r="O14" s="10">
        <f t="shared" si="3"/>
        <v>0</v>
      </c>
      <c r="P14" s="10"/>
      <c r="Q14" s="38"/>
      <c r="R14" s="17"/>
      <c r="U14"/>
      <c r="V14"/>
    </row>
    <row r="15" spans="1:25" ht="14.25" customHeight="1" x14ac:dyDescent="0.2">
      <c r="A15" s="206"/>
      <c r="B15" s="5" t="s">
        <v>155</v>
      </c>
      <c r="C15" s="383"/>
      <c r="D15" s="383"/>
      <c r="E15" s="383"/>
      <c r="F15" s="383"/>
      <c r="G15" s="383"/>
      <c r="H15" s="383"/>
      <c r="I15" s="383"/>
      <c r="J15" s="383"/>
      <c r="K15" s="376"/>
      <c r="L15" s="383"/>
      <c r="M15" s="383"/>
      <c r="N15" s="383"/>
      <c r="O15" s="40">
        <f t="shared" si="3"/>
        <v>0</v>
      </c>
      <c r="P15" s="40"/>
      <c r="Q15" s="49"/>
      <c r="R15" s="17"/>
      <c r="U15"/>
      <c r="V15"/>
    </row>
    <row r="16" spans="1:25" ht="14.25" customHeight="1" x14ac:dyDescent="0.2">
      <c r="A16" s="136">
        <v>34</v>
      </c>
      <c r="B16" s="128" t="s">
        <v>211</v>
      </c>
      <c r="C16" s="378">
        <f>C17+C18</f>
        <v>54494.100000000006</v>
      </c>
      <c r="D16" s="378">
        <f t="shared" ref="D16:N16" si="4">D17+D18</f>
        <v>56496.05</v>
      </c>
      <c r="E16" s="378">
        <f t="shared" si="4"/>
        <v>0</v>
      </c>
      <c r="F16" s="378">
        <f t="shared" si="4"/>
        <v>0</v>
      </c>
      <c r="G16" s="378">
        <f t="shared" si="4"/>
        <v>0</v>
      </c>
      <c r="H16" s="378">
        <f t="shared" si="4"/>
        <v>0</v>
      </c>
      <c r="I16" s="378">
        <f t="shared" si="4"/>
        <v>0</v>
      </c>
      <c r="J16" s="378">
        <f t="shared" si="4"/>
        <v>0</v>
      </c>
      <c r="K16" s="378">
        <f t="shared" si="4"/>
        <v>0</v>
      </c>
      <c r="L16" s="378">
        <f t="shared" si="4"/>
        <v>0</v>
      </c>
      <c r="M16" s="378">
        <f t="shared" si="4"/>
        <v>0</v>
      </c>
      <c r="N16" s="378">
        <f t="shared" si="4"/>
        <v>0</v>
      </c>
      <c r="O16" s="378">
        <f>O17+O18</f>
        <v>110990.15</v>
      </c>
      <c r="P16" s="378">
        <f>P17+P18</f>
        <v>0</v>
      </c>
      <c r="Q16" s="49" t="e">
        <f>O16/P16*100</f>
        <v>#DIV/0!</v>
      </c>
      <c r="R16" s="17"/>
    </row>
    <row r="17" spans="1:18" ht="12.75" customHeight="1" x14ac:dyDescent="0.2">
      <c r="A17" s="697"/>
      <c r="B17" s="710" t="s">
        <v>289</v>
      </c>
      <c r="C17" s="382">
        <v>45714.3</v>
      </c>
      <c r="D17" s="377">
        <v>47083.54</v>
      </c>
      <c r="E17" s="382"/>
      <c r="F17" s="382"/>
      <c r="G17" s="382"/>
      <c r="H17" s="377"/>
      <c r="I17" s="377"/>
      <c r="J17" s="377"/>
      <c r="K17" s="382"/>
      <c r="L17" s="382"/>
      <c r="M17" s="382"/>
      <c r="N17" s="382"/>
      <c r="O17" s="10">
        <f>SUM(C17:N17)</f>
        <v>92797.84</v>
      </c>
      <c r="P17" s="10"/>
      <c r="Q17" s="26"/>
      <c r="R17" s="17"/>
    </row>
    <row r="18" spans="1:18" ht="12.75" customHeight="1" x14ac:dyDescent="0.2">
      <c r="A18" s="697"/>
      <c r="B18" s="710" t="s">
        <v>417</v>
      </c>
      <c r="C18" s="382">
        <v>8779.7999999999993</v>
      </c>
      <c r="D18" s="382">
        <v>9412.51</v>
      </c>
      <c r="E18" s="382"/>
      <c r="F18" s="382"/>
      <c r="G18" s="382"/>
      <c r="H18" s="377"/>
      <c r="I18" s="377"/>
      <c r="J18" s="382"/>
      <c r="K18" s="382"/>
      <c r="L18" s="382"/>
      <c r="M18" s="382"/>
      <c r="N18" s="382"/>
      <c r="O18" s="10">
        <f>SUM(C18:N18)</f>
        <v>18192.309999999998</v>
      </c>
      <c r="P18" s="10"/>
      <c r="Q18" s="26"/>
      <c r="R18" s="17"/>
    </row>
    <row r="19" spans="1:18" ht="14.25" customHeight="1" x14ac:dyDescent="0.2">
      <c r="A19" s="127">
        <v>36</v>
      </c>
      <c r="B19" s="128" t="s">
        <v>21</v>
      </c>
      <c r="C19" s="8">
        <f t="shared" ref="C19:O19" si="5">SUM(C20:C24)</f>
        <v>787.98</v>
      </c>
      <c r="D19" s="8">
        <f t="shared" si="5"/>
        <v>787.98</v>
      </c>
      <c r="E19" s="8">
        <f t="shared" si="5"/>
        <v>0</v>
      </c>
      <c r="F19" s="8">
        <f t="shared" si="5"/>
        <v>0</v>
      </c>
      <c r="G19" s="8">
        <f t="shared" si="5"/>
        <v>0</v>
      </c>
      <c r="H19" s="8">
        <f t="shared" si="5"/>
        <v>0</v>
      </c>
      <c r="I19" s="8">
        <f t="shared" si="5"/>
        <v>0</v>
      </c>
      <c r="J19" s="8">
        <f t="shared" si="5"/>
        <v>0</v>
      </c>
      <c r="K19" s="8">
        <f t="shared" si="5"/>
        <v>0</v>
      </c>
      <c r="L19" s="8">
        <f t="shared" si="5"/>
        <v>0</v>
      </c>
      <c r="M19" s="8">
        <f t="shared" si="5"/>
        <v>0</v>
      </c>
      <c r="N19" s="8">
        <f t="shared" si="5"/>
        <v>0</v>
      </c>
      <c r="O19" s="30">
        <f t="shared" si="5"/>
        <v>1575.96</v>
      </c>
      <c r="P19" s="8">
        <f>SUM(P20:P24)</f>
        <v>0</v>
      </c>
      <c r="Q19" s="31" t="e">
        <f>O19/P19*100</f>
        <v>#DIV/0!</v>
      </c>
      <c r="R19" s="17"/>
    </row>
    <row r="20" spans="1:18" ht="12.75" customHeight="1" x14ac:dyDescent="0.2">
      <c r="A20" s="134"/>
      <c r="B20" s="216" t="s">
        <v>151</v>
      </c>
      <c r="C20" s="389">
        <v>787.98</v>
      </c>
      <c r="D20" s="389">
        <v>787.98</v>
      </c>
      <c r="E20" s="389"/>
      <c r="F20" s="389"/>
      <c r="G20" s="389"/>
      <c r="H20" s="389"/>
      <c r="I20" s="389"/>
      <c r="J20" s="389"/>
      <c r="K20" s="389"/>
      <c r="L20" s="389"/>
      <c r="M20" s="382"/>
      <c r="N20" s="382"/>
      <c r="O20" s="32">
        <f t="shared" si="3"/>
        <v>1575.96</v>
      </c>
      <c r="P20" s="55"/>
      <c r="Q20" s="38"/>
      <c r="R20" s="17"/>
    </row>
    <row r="21" spans="1:18" ht="12.4" customHeight="1" x14ac:dyDescent="0.2">
      <c r="A21" s="134"/>
      <c r="B21" s="6" t="s">
        <v>34</v>
      </c>
      <c r="C21" s="377"/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">
        <f t="shared" si="3"/>
        <v>0</v>
      </c>
      <c r="P21" s="10"/>
      <c r="Q21" s="38"/>
      <c r="R21" s="17"/>
    </row>
    <row r="22" spans="1:18" ht="12.4" customHeight="1" x14ac:dyDescent="0.2">
      <c r="A22" s="134"/>
      <c r="B22" s="6" t="s">
        <v>26</v>
      </c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">
        <f>SUM(C22:N22)</f>
        <v>0</v>
      </c>
      <c r="P22" s="10"/>
      <c r="Q22" s="38"/>
      <c r="R22" s="17"/>
    </row>
    <row r="23" spans="1:18" ht="12.4" customHeight="1" x14ac:dyDescent="0.2">
      <c r="A23" s="134"/>
      <c r="B23" s="6" t="s">
        <v>123</v>
      </c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">
        <f t="shared" si="3"/>
        <v>0</v>
      </c>
      <c r="P23" s="10"/>
      <c r="Q23" s="38"/>
      <c r="R23" s="17"/>
    </row>
    <row r="24" spans="1:18" ht="12.4" customHeight="1" x14ac:dyDescent="0.2">
      <c r="A24" s="134"/>
      <c r="B24" s="6" t="s">
        <v>19</v>
      </c>
      <c r="C24" s="379"/>
      <c r="D24" s="379"/>
      <c r="E24" s="377"/>
      <c r="F24" s="377"/>
      <c r="G24" s="377"/>
      <c r="H24" s="377"/>
      <c r="I24" s="377"/>
      <c r="J24" s="377"/>
      <c r="K24" s="377"/>
      <c r="L24" s="377"/>
      <c r="M24" s="377"/>
      <c r="N24" s="378"/>
      <c r="O24" s="37">
        <f t="shared" si="3"/>
        <v>0</v>
      </c>
      <c r="P24" s="10"/>
      <c r="Q24" s="48"/>
      <c r="R24" s="17"/>
    </row>
    <row r="25" spans="1:18" ht="14.25" customHeight="1" x14ac:dyDescent="0.2">
      <c r="A25" s="127">
        <v>39</v>
      </c>
      <c r="B25" s="128" t="s">
        <v>11</v>
      </c>
      <c r="C25" s="7">
        <f>SUM(C26:C54)</f>
        <v>0</v>
      </c>
      <c r="D25" s="7">
        <f t="shared" ref="D25:P25" si="6">SUM(D26:D54)</f>
        <v>0</v>
      </c>
      <c r="E25" s="7">
        <f t="shared" si="6"/>
        <v>0</v>
      </c>
      <c r="F25" s="7">
        <f t="shared" si="6"/>
        <v>0</v>
      </c>
      <c r="G25" s="7">
        <f t="shared" si="6"/>
        <v>0</v>
      </c>
      <c r="H25" s="7">
        <f t="shared" si="6"/>
        <v>0</v>
      </c>
      <c r="I25" s="7">
        <f t="shared" si="6"/>
        <v>0</v>
      </c>
      <c r="J25" s="7">
        <f t="shared" si="6"/>
        <v>0</v>
      </c>
      <c r="K25" s="7">
        <f t="shared" si="6"/>
        <v>0</v>
      </c>
      <c r="L25" s="7">
        <f t="shared" si="6"/>
        <v>0</v>
      </c>
      <c r="M25" s="7">
        <f t="shared" si="6"/>
        <v>0</v>
      </c>
      <c r="N25" s="7">
        <f t="shared" si="6"/>
        <v>0</v>
      </c>
      <c r="O25" s="7">
        <f t="shared" si="6"/>
        <v>0</v>
      </c>
      <c r="P25" s="7">
        <f t="shared" si="6"/>
        <v>0</v>
      </c>
      <c r="Q25" s="49" t="e">
        <f>O25/P25*100</f>
        <v>#DIV/0!</v>
      </c>
      <c r="R25" s="17"/>
    </row>
    <row r="26" spans="1:18" ht="12.4" customHeight="1" x14ac:dyDescent="0.2">
      <c r="A26" s="134"/>
      <c r="B26" s="6" t="s">
        <v>241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">
        <f t="shared" si="3"/>
        <v>0</v>
      </c>
      <c r="P26" s="10"/>
      <c r="Q26" s="38"/>
      <c r="R26" s="17"/>
    </row>
    <row r="27" spans="1:18" ht="12.4" customHeight="1" x14ac:dyDescent="0.2">
      <c r="A27" s="208"/>
      <c r="B27" s="6" t="s">
        <v>269</v>
      </c>
      <c r="C27" s="379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">
        <f t="shared" si="3"/>
        <v>0</v>
      </c>
      <c r="P27" s="10"/>
      <c r="Q27" s="38"/>
      <c r="R27" s="17"/>
    </row>
    <row r="28" spans="1:18" ht="12.4" customHeight="1" x14ac:dyDescent="0.2">
      <c r="A28" s="134"/>
      <c r="B28" s="6" t="s">
        <v>126</v>
      </c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">
        <f t="shared" si="3"/>
        <v>0</v>
      </c>
      <c r="P28" s="10"/>
      <c r="Q28" s="38"/>
      <c r="R28" s="28"/>
    </row>
    <row r="29" spans="1:18" ht="12.4" customHeight="1" x14ac:dyDescent="0.2">
      <c r="A29" s="134"/>
      <c r="B29" s="105" t="s">
        <v>225</v>
      </c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">
        <f t="shared" si="3"/>
        <v>0</v>
      </c>
      <c r="P29" s="10"/>
      <c r="Q29" s="38"/>
      <c r="R29" s="17"/>
    </row>
    <row r="30" spans="1:18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">
        <f t="shared" si="3"/>
        <v>0</v>
      </c>
      <c r="P30" s="10"/>
      <c r="Q30" s="38"/>
      <c r="R30" s="17"/>
    </row>
    <row r="31" spans="1:18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">
        <f t="shared" si="3"/>
        <v>0</v>
      </c>
      <c r="P31" s="10"/>
      <c r="Q31" s="38"/>
      <c r="R31" s="28"/>
    </row>
    <row r="32" spans="1:18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">
        <f t="shared" si="3"/>
        <v>0</v>
      </c>
      <c r="P32" s="10"/>
      <c r="Q32" s="38"/>
      <c r="R32" s="28"/>
    </row>
    <row r="33" spans="1:18" ht="12.4" customHeight="1" x14ac:dyDescent="0.2">
      <c r="A33" s="134"/>
      <c r="B33" s="105" t="s">
        <v>230</v>
      </c>
      <c r="C33" s="379"/>
      <c r="D33" s="379"/>
      <c r="E33" s="379"/>
      <c r="F33" s="379"/>
      <c r="G33" s="379"/>
      <c r="H33" s="379"/>
      <c r="I33" s="379"/>
      <c r="J33" s="379"/>
      <c r="K33" s="379"/>
      <c r="L33" s="382"/>
      <c r="M33" s="379"/>
      <c r="N33" s="379"/>
      <c r="O33" s="37">
        <f t="shared" si="3"/>
        <v>0</v>
      </c>
      <c r="P33" s="10"/>
      <c r="Q33" s="38"/>
      <c r="R33" s="28"/>
    </row>
    <row r="34" spans="1:18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">
        <f t="shared" si="3"/>
        <v>0</v>
      </c>
      <c r="P34" s="10"/>
      <c r="Q34" s="38"/>
      <c r="R34" s="28"/>
    </row>
    <row r="35" spans="1:18" ht="12.4" customHeight="1" x14ac:dyDescent="0.2">
      <c r="A35" s="134"/>
      <c r="B35" s="105" t="s">
        <v>120</v>
      </c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">
        <f t="shared" si="3"/>
        <v>0</v>
      </c>
      <c r="P35" s="10"/>
      <c r="Q35" s="38"/>
      <c r="R35" s="28"/>
    </row>
    <row r="36" spans="1:18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">
        <f t="shared" si="3"/>
        <v>0</v>
      </c>
      <c r="P36" s="10"/>
      <c r="Q36" s="38"/>
      <c r="R36" s="17"/>
    </row>
    <row r="37" spans="1:18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">
        <f t="shared" si="3"/>
        <v>0</v>
      </c>
      <c r="P37" s="10"/>
      <c r="Q37" s="38"/>
      <c r="R37" s="17"/>
    </row>
    <row r="38" spans="1:18" ht="12.4" customHeight="1" x14ac:dyDescent="0.2">
      <c r="A38" s="134"/>
      <c r="B38" s="6" t="s">
        <v>46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">
        <f t="shared" si="3"/>
        <v>0</v>
      </c>
      <c r="P38" s="10"/>
      <c r="Q38" s="38"/>
      <c r="R38" s="28"/>
    </row>
    <row r="39" spans="1:18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">
        <f t="shared" si="3"/>
        <v>0</v>
      </c>
      <c r="P39" s="10"/>
      <c r="Q39" s="38"/>
      <c r="R39" s="17"/>
    </row>
    <row r="40" spans="1:18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">
        <f t="shared" si="3"/>
        <v>0</v>
      </c>
      <c r="P40" s="10"/>
      <c r="Q40" s="38"/>
      <c r="R40" s="17"/>
    </row>
    <row r="41" spans="1:18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79"/>
      <c r="M41" s="379"/>
      <c r="N41" s="379"/>
      <c r="O41" s="37">
        <f t="shared" si="3"/>
        <v>0</v>
      </c>
      <c r="P41" s="10"/>
      <c r="Q41" s="38"/>
      <c r="R41" s="17"/>
    </row>
    <row r="42" spans="1:18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37">
        <f t="shared" si="3"/>
        <v>0</v>
      </c>
      <c r="P42" s="10"/>
      <c r="Q42" s="38"/>
      <c r="R42" s="17"/>
    </row>
    <row r="43" spans="1:18" ht="12.4" customHeight="1" x14ac:dyDescent="0.2">
      <c r="A43" s="134"/>
      <c r="B43" s="6" t="s">
        <v>142</v>
      </c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37">
        <f t="shared" si="3"/>
        <v>0</v>
      </c>
      <c r="P43" s="10"/>
      <c r="Q43" s="38"/>
      <c r="R43" s="17"/>
    </row>
    <row r="44" spans="1:18" ht="12.4" customHeight="1" x14ac:dyDescent="0.2">
      <c r="A44" s="134"/>
      <c r="B44" s="6" t="s">
        <v>161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">
        <f>SUM(C44:N44)</f>
        <v>0</v>
      </c>
      <c r="P44" s="10"/>
      <c r="Q44" s="38"/>
      <c r="R44" s="17"/>
    </row>
    <row r="45" spans="1:18" ht="12.4" customHeight="1" x14ac:dyDescent="0.2">
      <c r="A45" s="134"/>
      <c r="B45" s="6" t="s">
        <v>258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37">
        <f t="shared" si="3"/>
        <v>0</v>
      </c>
      <c r="P45" s="10"/>
      <c r="Q45" s="38"/>
      <c r="R45" s="17"/>
    </row>
    <row r="46" spans="1:18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3"/>
        <v>0</v>
      </c>
      <c r="P46" s="10"/>
      <c r="Q46" s="38"/>
      <c r="R46" s="17"/>
    </row>
    <row r="47" spans="1:18" ht="12.4" customHeight="1" x14ac:dyDescent="0.2">
      <c r="A47" s="162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">
        <f t="shared" si="3"/>
        <v>0</v>
      </c>
      <c r="P47" s="10"/>
      <c r="Q47" s="38"/>
      <c r="R47" s="17"/>
    </row>
    <row r="48" spans="1:18" ht="12.4" customHeight="1" x14ac:dyDescent="0.2">
      <c r="A48" s="162"/>
      <c r="B48" s="6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">
        <f t="shared" si="3"/>
        <v>0</v>
      </c>
      <c r="P48" s="10"/>
      <c r="Q48" s="38"/>
      <c r="R48" s="17"/>
    </row>
    <row r="49" spans="1:20" ht="12.4" customHeight="1" x14ac:dyDescent="0.2">
      <c r="A49" s="162"/>
      <c r="B49" s="6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">
        <f t="shared" si="3"/>
        <v>0</v>
      </c>
      <c r="P49" s="10"/>
      <c r="Q49" s="38"/>
      <c r="R49" s="17"/>
    </row>
    <row r="50" spans="1:20" ht="12.4" customHeight="1" x14ac:dyDescent="0.2">
      <c r="A50" s="162"/>
      <c r="B50" s="6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">
        <f t="shared" si="3"/>
        <v>0</v>
      </c>
      <c r="P50" s="10"/>
      <c r="Q50" s="38"/>
      <c r="R50" s="17"/>
    </row>
    <row r="51" spans="1:20" ht="12.4" customHeight="1" x14ac:dyDescent="0.2">
      <c r="A51" s="162"/>
      <c r="B51" s="6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37">
        <f t="shared" si="3"/>
        <v>0</v>
      </c>
      <c r="P51" s="10"/>
      <c r="Q51" s="38"/>
      <c r="R51" s="17"/>
    </row>
    <row r="52" spans="1:20" ht="12.4" customHeight="1" x14ac:dyDescent="0.2">
      <c r="A52" s="162"/>
      <c r="B52" s="6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">
        <f t="shared" si="3"/>
        <v>0</v>
      </c>
      <c r="P52" s="10"/>
      <c r="Q52" s="38"/>
      <c r="R52" s="17"/>
    </row>
    <row r="53" spans="1:20" ht="12.4" customHeight="1" x14ac:dyDescent="0.2">
      <c r="A53" s="162"/>
      <c r="B53" s="6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">
        <f t="shared" si="3"/>
        <v>0</v>
      </c>
      <c r="P53" s="10"/>
      <c r="Q53" s="38"/>
      <c r="R53" s="17"/>
    </row>
    <row r="54" spans="1:20" ht="12.4" customHeight="1" x14ac:dyDescent="0.2">
      <c r="A54" s="162"/>
      <c r="B54" s="6"/>
      <c r="C54" s="379"/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79"/>
      <c r="O54" s="37">
        <f t="shared" si="3"/>
        <v>0</v>
      </c>
      <c r="P54" s="10"/>
      <c r="Q54" s="38"/>
      <c r="R54" s="17"/>
    </row>
    <row r="55" spans="1:20" ht="15" customHeight="1" x14ac:dyDescent="0.2">
      <c r="A55" s="576">
        <v>40</v>
      </c>
      <c r="B55" s="128" t="s">
        <v>263</v>
      </c>
      <c r="C55" s="8">
        <f>C56+C58</f>
        <v>0</v>
      </c>
      <c r="D55" s="8">
        <f t="shared" ref="D55:N55" si="7">D56+D58</f>
        <v>0</v>
      </c>
      <c r="E55" s="8">
        <f t="shared" si="7"/>
        <v>0</v>
      </c>
      <c r="F55" s="8">
        <f t="shared" si="7"/>
        <v>0</v>
      </c>
      <c r="G55" s="8">
        <f t="shared" si="7"/>
        <v>0</v>
      </c>
      <c r="H55" s="8">
        <f t="shared" si="7"/>
        <v>0</v>
      </c>
      <c r="I55" s="8">
        <f t="shared" si="7"/>
        <v>0</v>
      </c>
      <c r="J55" s="8">
        <f t="shared" si="7"/>
        <v>0</v>
      </c>
      <c r="K55" s="8">
        <f t="shared" si="7"/>
        <v>0</v>
      </c>
      <c r="L55" s="8">
        <f t="shared" si="7"/>
        <v>0</v>
      </c>
      <c r="M55" s="8">
        <f t="shared" si="7"/>
        <v>0</v>
      </c>
      <c r="N55" s="8">
        <f t="shared" si="7"/>
        <v>0</v>
      </c>
      <c r="O55" s="8">
        <f>SUM(O56:O58)</f>
        <v>0</v>
      </c>
      <c r="P55" s="30">
        <f>SUM(P56:P58)</f>
        <v>0</v>
      </c>
      <c r="Q55" s="42"/>
      <c r="R55" s="17"/>
    </row>
    <row r="56" spans="1:20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  <c r="S56" s="1"/>
      <c r="T56" s="1"/>
    </row>
    <row r="57" spans="1:20" ht="12.4" customHeight="1" x14ac:dyDescent="0.2">
      <c r="A57" s="134"/>
      <c r="B57" s="6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  <c r="S57" s="1"/>
      <c r="T57" s="1"/>
    </row>
    <row r="58" spans="1:20" ht="12.4" customHeight="1" x14ac:dyDescent="0.2">
      <c r="A58" s="133"/>
      <c r="B58" s="5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  <c r="S58" s="1"/>
      <c r="T58" s="1"/>
    </row>
    <row r="59" spans="1:20" ht="14.25" customHeight="1" x14ac:dyDescent="0.2">
      <c r="A59" s="206">
        <v>47</v>
      </c>
      <c r="B59" s="145" t="s">
        <v>20</v>
      </c>
      <c r="C59" s="40">
        <f>SUM(C60:C61)</f>
        <v>0</v>
      </c>
      <c r="D59" s="40">
        <f t="shared" ref="D59:O59" si="8">SUM(D60:D61)</f>
        <v>0</v>
      </c>
      <c r="E59" s="40">
        <f t="shared" si="8"/>
        <v>0</v>
      </c>
      <c r="F59" s="40">
        <f t="shared" si="8"/>
        <v>0</v>
      </c>
      <c r="G59" s="40">
        <f t="shared" si="8"/>
        <v>0</v>
      </c>
      <c r="H59" s="40">
        <f t="shared" si="8"/>
        <v>0</v>
      </c>
      <c r="I59" s="40">
        <f t="shared" si="8"/>
        <v>0</v>
      </c>
      <c r="J59" s="40">
        <f t="shared" si="8"/>
        <v>0</v>
      </c>
      <c r="K59" s="40">
        <f t="shared" si="8"/>
        <v>0</v>
      </c>
      <c r="L59" s="40">
        <f t="shared" si="8"/>
        <v>0</v>
      </c>
      <c r="M59" s="40">
        <f t="shared" si="8"/>
        <v>0</v>
      </c>
      <c r="N59" s="40">
        <f t="shared" si="8"/>
        <v>0</v>
      </c>
      <c r="O59" s="39">
        <f t="shared" si="8"/>
        <v>0</v>
      </c>
      <c r="P59" s="40">
        <f>SUM(P60:P61)</f>
        <v>0</v>
      </c>
      <c r="Q59" s="48"/>
      <c r="R59" s="17"/>
    </row>
    <row r="60" spans="1:20" ht="14.25" customHeight="1" x14ac:dyDescent="0.2">
      <c r="A60" s="135"/>
      <c r="B60" s="6" t="s">
        <v>218</v>
      </c>
      <c r="C60" s="379"/>
      <c r="D60" s="379"/>
      <c r="E60" s="379"/>
      <c r="F60" s="379"/>
      <c r="G60" s="379"/>
      <c r="H60" s="379"/>
      <c r="I60" s="379"/>
      <c r="J60" s="379"/>
      <c r="K60" s="379"/>
      <c r="L60" s="379"/>
      <c r="M60" s="379"/>
      <c r="N60" s="379"/>
      <c r="O60" s="37">
        <f t="shared" si="3"/>
        <v>0</v>
      </c>
      <c r="P60" s="10"/>
      <c r="Q60" s="38"/>
      <c r="R60" s="17"/>
    </row>
    <row r="61" spans="1:20" ht="14.25" customHeight="1" x14ac:dyDescent="0.2">
      <c r="A61" s="133"/>
      <c r="B61" s="5" t="s">
        <v>237</v>
      </c>
      <c r="C61" s="379"/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79"/>
      <c r="O61" s="37">
        <f t="shared" si="3"/>
        <v>0</v>
      </c>
      <c r="P61" s="40"/>
      <c r="Q61" s="49"/>
      <c r="R61" s="17"/>
    </row>
    <row r="62" spans="1:20" ht="14.25" customHeight="1" x14ac:dyDescent="0.2">
      <c r="A62" s="127">
        <v>49</v>
      </c>
      <c r="B62" s="128" t="s">
        <v>432</v>
      </c>
      <c r="C62" s="374">
        <v>190</v>
      </c>
      <c r="D62" s="374">
        <v>200</v>
      </c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>SUM(C62:N62)</f>
        <v>390</v>
      </c>
      <c r="P62" s="5"/>
      <c r="Q62" s="49"/>
      <c r="R62" s="17"/>
      <c r="S62" s="1"/>
      <c r="T62" s="1"/>
    </row>
    <row r="63" spans="1:20" ht="14.25" customHeight="1" x14ac:dyDescent="0.2">
      <c r="A63" s="136">
        <v>92</v>
      </c>
      <c r="B63" s="128" t="s">
        <v>446</v>
      </c>
      <c r="C63" s="374">
        <v>186.32</v>
      </c>
      <c r="D63" s="385"/>
      <c r="E63" s="385"/>
      <c r="F63" s="385"/>
      <c r="G63" s="385"/>
      <c r="H63" s="385"/>
      <c r="I63" s="385"/>
      <c r="J63" s="385"/>
      <c r="K63" s="371"/>
      <c r="L63" s="385"/>
      <c r="M63" s="385"/>
      <c r="N63" s="385"/>
      <c r="O63" s="8">
        <f t="shared" si="3"/>
        <v>186.32</v>
      </c>
      <c r="P63" s="8"/>
      <c r="Q63" s="31" t="e">
        <f>O63/P63*100</f>
        <v>#DIV/0!</v>
      </c>
      <c r="R63" s="17"/>
    </row>
    <row r="64" spans="1:20" ht="14.25" customHeight="1" x14ac:dyDescent="0.2">
      <c r="A64" s="127">
        <v>93</v>
      </c>
      <c r="B64" s="128" t="s">
        <v>184</v>
      </c>
      <c r="C64" s="385"/>
      <c r="D64" s="385"/>
      <c r="E64" s="385"/>
      <c r="F64" s="385"/>
      <c r="G64" s="385"/>
      <c r="H64" s="385"/>
      <c r="I64" s="385"/>
      <c r="J64" s="385"/>
      <c r="K64" s="385"/>
      <c r="L64" s="385"/>
      <c r="M64" s="385"/>
      <c r="N64" s="385"/>
      <c r="O64" s="8">
        <f t="shared" si="3"/>
        <v>0</v>
      </c>
      <c r="P64" s="8"/>
      <c r="Q64" s="42"/>
      <c r="R64" s="17"/>
    </row>
    <row r="65" spans="1:18" ht="14.25" customHeight="1" thickBot="1" x14ac:dyDescent="0.25">
      <c r="A65" s="496">
        <v>20</v>
      </c>
      <c r="B65" s="137" t="s">
        <v>236</v>
      </c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8"/>
      <c r="N65" s="388"/>
      <c r="O65" s="124">
        <f t="shared" si="3"/>
        <v>0</v>
      </c>
      <c r="P65" s="509"/>
      <c r="Q65" s="503"/>
      <c r="R65" s="17"/>
    </row>
    <row r="66" spans="1:18" ht="17.25" customHeight="1" thickBot="1" x14ac:dyDescent="0.25">
      <c r="A66" s="879" t="s">
        <v>162</v>
      </c>
      <c r="B66" s="880"/>
      <c r="C66" s="309">
        <f>C4+C5+C6+C11+C16+C19+C25+C55+C59+C62+C63+C64+C65</f>
        <v>55658.400000000009</v>
      </c>
      <c r="D66" s="309">
        <f t="shared" ref="D66:N66" si="9">D4+D5+D6+D11+D16+D19+D25+D55+D59+D62+D63+D64+D65</f>
        <v>57484.030000000006</v>
      </c>
      <c r="E66" s="309">
        <f t="shared" si="9"/>
        <v>0</v>
      </c>
      <c r="F66" s="309">
        <f t="shared" si="9"/>
        <v>0</v>
      </c>
      <c r="G66" s="309">
        <f t="shared" si="9"/>
        <v>0</v>
      </c>
      <c r="H66" s="309">
        <f t="shared" si="9"/>
        <v>0</v>
      </c>
      <c r="I66" s="309">
        <f t="shared" si="9"/>
        <v>0</v>
      </c>
      <c r="J66" s="309">
        <f t="shared" si="9"/>
        <v>0</v>
      </c>
      <c r="K66" s="309">
        <f t="shared" si="9"/>
        <v>0</v>
      </c>
      <c r="L66" s="309">
        <f t="shared" si="9"/>
        <v>0</v>
      </c>
      <c r="M66" s="309">
        <f t="shared" si="9"/>
        <v>0</v>
      </c>
      <c r="N66" s="309">
        <f t="shared" si="9"/>
        <v>0</v>
      </c>
      <c r="O66" s="309">
        <f>O4+O5+O6+O11+O16+O19+O25+O55+O59+O62+O63+O64+O65</f>
        <v>113142.43000000001</v>
      </c>
      <c r="P66" s="309">
        <f>P4+P5+P6+P11+P16+P19+P25+P55+P59+P62+P63+P64+P65</f>
        <v>0</v>
      </c>
      <c r="Q66" s="511" t="e">
        <f>O66/P66*100</f>
        <v>#DIV/0!</v>
      </c>
      <c r="R66" s="17"/>
    </row>
    <row r="67" spans="1:18" ht="17.25" hidden="1" customHeight="1" thickBot="1" x14ac:dyDescent="0.25">
      <c r="A67" s="138">
        <v>51</v>
      </c>
      <c r="B67" s="146" t="s">
        <v>152</v>
      </c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2">
        <f t="shared" si="3"/>
        <v>0</v>
      </c>
      <c r="P67" s="12"/>
      <c r="Q67" s="56"/>
      <c r="R67" s="17"/>
    </row>
    <row r="68" spans="1:18" ht="15" customHeight="1" thickBot="1" x14ac:dyDescent="0.25">
      <c r="A68" s="195">
        <v>52</v>
      </c>
      <c r="B68" s="139" t="s">
        <v>164</v>
      </c>
      <c r="C68" s="34"/>
      <c r="D68" s="34"/>
      <c r="E68" s="34"/>
      <c r="F68" s="34"/>
      <c r="G68" s="387"/>
      <c r="H68" s="387"/>
      <c r="I68" s="387"/>
      <c r="J68" s="387"/>
      <c r="K68" s="387"/>
      <c r="L68" s="387"/>
      <c r="M68" s="387"/>
      <c r="N68" s="387"/>
      <c r="O68" s="12">
        <f t="shared" si="3"/>
        <v>0</v>
      </c>
      <c r="P68" s="12"/>
      <c r="Q68" s="196"/>
      <c r="R68" s="17"/>
    </row>
    <row r="69" spans="1:18" ht="17.25" customHeight="1" thickBot="1" x14ac:dyDescent="0.25">
      <c r="A69" s="877" t="s">
        <v>163</v>
      </c>
      <c r="B69" s="878"/>
      <c r="C69" s="310">
        <f>SUM(C66:C68)</f>
        <v>55658.400000000009</v>
      </c>
      <c r="D69" s="310">
        <f t="shared" ref="D69:N69" si="10">SUM(D66:D68)</f>
        <v>57484.030000000006</v>
      </c>
      <c r="E69" s="310">
        <f t="shared" si="10"/>
        <v>0</v>
      </c>
      <c r="F69" s="310">
        <f t="shared" si="10"/>
        <v>0</v>
      </c>
      <c r="G69" s="310">
        <f t="shared" si="10"/>
        <v>0</v>
      </c>
      <c r="H69" s="310">
        <f t="shared" si="10"/>
        <v>0</v>
      </c>
      <c r="I69" s="310">
        <f t="shared" si="10"/>
        <v>0</v>
      </c>
      <c r="J69" s="310">
        <f t="shared" si="10"/>
        <v>0</v>
      </c>
      <c r="K69" s="310">
        <f t="shared" si="10"/>
        <v>0</v>
      </c>
      <c r="L69" s="310">
        <f t="shared" si="10"/>
        <v>0</v>
      </c>
      <c r="M69" s="310">
        <f t="shared" si="10"/>
        <v>0</v>
      </c>
      <c r="N69" s="310">
        <f t="shared" si="10"/>
        <v>0</v>
      </c>
      <c r="O69" s="311">
        <f>SUM(O66:O68)</f>
        <v>113142.43000000001</v>
      </c>
      <c r="P69" s="311">
        <f>SUM(P66:P68)</f>
        <v>0</v>
      </c>
      <c r="Q69" s="312" t="e">
        <f>O69/P69*100</f>
        <v>#DIV/0!</v>
      </c>
      <c r="R69" s="17"/>
    </row>
    <row r="70" spans="1:18" x14ac:dyDescent="0.2">
      <c r="A70" s="426"/>
      <c r="B70" s="306"/>
      <c r="C70" s="396"/>
      <c r="D70" s="396"/>
      <c r="E70" s="396"/>
      <c r="F70" s="396"/>
      <c r="G70" s="396"/>
      <c r="H70" s="398"/>
      <c r="I70" s="398"/>
      <c r="J70" s="398"/>
      <c r="K70" s="395"/>
      <c r="L70" s="395"/>
      <c r="M70" s="398"/>
      <c r="N70" s="28"/>
      <c r="O70" s="17"/>
      <c r="P70" s="28"/>
      <c r="Q70" s="38"/>
      <c r="R70" s="17"/>
    </row>
    <row r="71" spans="1:18" x14ac:dyDescent="0.2">
      <c r="A71" s="684" t="s">
        <v>286</v>
      </c>
      <c r="B71" s="883" t="s">
        <v>443</v>
      </c>
      <c r="C71" s="883"/>
      <c r="D71" s="883"/>
      <c r="E71" s="883"/>
      <c r="F71" s="883"/>
      <c r="G71" s="883"/>
      <c r="H71" s="396"/>
      <c r="I71" s="398"/>
      <c r="J71" s="395"/>
      <c r="K71" s="398"/>
      <c r="L71" s="398"/>
      <c r="M71" s="395"/>
      <c r="N71" s="17"/>
      <c r="O71" s="17"/>
      <c r="P71" s="17"/>
      <c r="Q71" s="38"/>
      <c r="R71" s="17"/>
    </row>
    <row r="72" spans="1:18" x14ac:dyDescent="0.2">
      <c r="A72" s="875"/>
      <c r="B72" s="715"/>
      <c r="C72" s="396"/>
      <c r="D72" s="396"/>
      <c r="E72" s="396"/>
      <c r="F72" s="396"/>
      <c r="G72" s="396"/>
      <c r="H72" s="403"/>
      <c r="I72" s="395"/>
      <c r="J72" s="395"/>
      <c r="K72" s="395"/>
      <c r="L72" s="395"/>
      <c r="M72" s="395"/>
      <c r="N72" s="17"/>
      <c r="O72" s="17"/>
      <c r="P72" s="17"/>
      <c r="Q72" s="38"/>
      <c r="R72" s="17"/>
    </row>
    <row r="73" spans="1:18" x14ac:dyDescent="0.2">
      <c r="A73" s="875"/>
      <c r="B73" s="715"/>
      <c r="C73" s="396"/>
      <c r="D73" s="396"/>
      <c r="E73" s="396"/>
      <c r="F73" s="396"/>
      <c r="G73" s="396"/>
      <c r="H73" s="403"/>
      <c r="I73" s="395"/>
      <c r="J73" s="395"/>
      <c r="K73" s="395"/>
      <c r="L73" s="395"/>
      <c r="M73" s="395"/>
      <c r="N73" s="17"/>
      <c r="O73" s="17"/>
      <c r="P73" s="17"/>
      <c r="Q73" s="38"/>
      <c r="R73" s="17"/>
    </row>
    <row r="74" spans="1:18" x14ac:dyDescent="0.2">
      <c r="A74" s="875"/>
      <c r="B74" s="715"/>
      <c r="C74" s="396"/>
      <c r="D74" s="396"/>
      <c r="E74" s="396"/>
      <c r="F74" s="396"/>
      <c r="G74" s="396"/>
      <c r="H74" s="403"/>
      <c r="I74" s="395"/>
      <c r="J74" s="395"/>
      <c r="K74" s="395"/>
      <c r="L74" s="395"/>
      <c r="M74" s="395"/>
      <c r="N74" s="17"/>
      <c r="O74" s="17"/>
      <c r="P74" s="17"/>
      <c r="Q74" s="38"/>
      <c r="R74" s="17"/>
    </row>
    <row r="75" spans="1:18" x14ac:dyDescent="0.2">
      <c r="A75" s="875"/>
      <c r="B75" s="715"/>
      <c r="C75" s="396"/>
      <c r="D75" s="396"/>
      <c r="E75" s="396"/>
      <c r="F75" s="396"/>
      <c r="G75" s="396"/>
      <c r="H75" s="403"/>
      <c r="I75" s="395"/>
      <c r="J75" s="395"/>
      <c r="K75" s="395"/>
      <c r="L75" s="395"/>
      <c r="M75" s="395"/>
      <c r="N75" s="17"/>
      <c r="O75" s="17"/>
      <c r="P75" s="17"/>
      <c r="Q75" s="38"/>
      <c r="R75" s="17"/>
    </row>
    <row r="76" spans="1:18" x14ac:dyDescent="0.2">
      <c r="A76" s="684"/>
      <c r="B76" s="715"/>
      <c r="C76" s="396"/>
      <c r="D76" s="396"/>
      <c r="E76" s="396"/>
      <c r="F76" s="396"/>
      <c r="G76" s="396"/>
      <c r="H76" s="403"/>
      <c r="I76" s="395"/>
      <c r="J76" s="395"/>
      <c r="K76" s="395"/>
      <c r="L76" s="395"/>
      <c r="M76" s="395"/>
      <c r="N76" s="17"/>
      <c r="O76" s="17"/>
      <c r="P76" s="17"/>
      <c r="Q76" s="38"/>
      <c r="R76" s="17"/>
    </row>
    <row r="77" spans="1:18" x14ac:dyDescent="0.2">
      <c r="A77" s="680"/>
      <c r="B77" s="713"/>
      <c r="C77" s="396"/>
      <c r="D77" s="396"/>
      <c r="E77" s="396"/>
      <c r="F77" s="396"/>
      <c r="G77" s="396"/>
      <c r="H77" s="403"/>
      <c r="I77" s="395"/>
      <c r="J77" s="395"/>
      <c r="K77" s="395"/>
      <c r="L77" s="395"/>
      <c r="M77" s="395"/>
      <c r="N77" s="17"/>
      <c r="O77" s="17"/>
      <c r="P77" s="17"/>
      <c r="Q77" s="38"/>
      <c r="R77" s="17"/>
    </row>
    <row r="78" spans="1:18" x14ac:dyDescent="0.2">
      <c r="A78" s="680"/>
      <c r="B78" s="713"/>
      <c r="C78" s="396"/>
      <c r="D78" s="396"/>
      <c r="E78" s="396"/>
      <c r="F78" s="396"/>
      <c r="G78" s="396"/>
      <c r="H78" s="403"/>
      <c r="I78" s="395"/>
      <c r="J78" s="395"/>
      <c r="K78" s="395"/>
      <c r="L78" s="395"/>
      <c r="M78" s="395"/>
      <c r="N78" s="17"/>
      <c r="O78" s="17"/>
      <c r="P78" s="17"/>
      <c r="Q78" s="38"/>
      <c r="R78" s="17"/>
    </row>
    <row r="79" spans="1:18" x14ac:dyDescent="0.2">
      <c r="A79" s="680"/>
      <c r="B79" s="713"/>
      <c r="C79" s="396"/>
      <c r="D79" s="396"/>
      <c r="E79" s="396"/>
      <c r="F79" s="396"/>
      <c r="G79" s="396"/>
      <c r="H79" s="403"/>
      <c r="I79" s="395"/>
      <c r="J79" s="395"/>
      <c r="K79" s="395"/>
      <c r="L79" s="395"/>
      <c r="M79" s="395"/>
      <c r="N79" s="17"/>
      <c r="O79" s="17"/>
      <c r="P79" s="17"/>
      <c r="Q79" s="38"/>
      <c r="R79" s="17"/>
    </row>
    <row r="80" spans="1:18" x14ac:dyDescent="0.2">
      <c r="A80" s="680"/>
      <c r="B80" s="713"/>
      <c r="C80" s="396"/>
      <c r="D80" s="396"/>
      <c r="E80" s="396"/>
      <c r="F80" s="396"/>
      <c r="G80" s="396"/>
      <c r="H80" s="403"/>
      <c r="I80" s="395"/>
      <c r="J80" s="395"/>
      <c r="K80" s="395"/>
      <c r="L80" s="395"/>
      <c r="M80" s="395"/>
      <c r="N80" s="17"/>
      <c r="O80" s="17"/>
      <c r="P80" s="17"/>
      <c r="Q80" s="38"/>
      <c r="R80" s="17"/>
    </row>
    <row r="81" spans="1:18" x14ac:dyDescent="0.2">
      <c r="A81" s="680"/>
      <c r="B81" s="713"/>
      <c r="C81" s="396"/>
      <c r="D81" s="396"/>
      <c r="E81" s="396"/>
      <c r="F81" s="396"/>
      <c r="G81" s="396"/>
      <c r="H81" s="403"/>
      <c r="I81" s="395"/>
      <c r="J81" s="395"/>
      <c r="K81" s="395"/>
      <c r="L81" s="395"/>
      <c r="M81" s="395"/>
      <c r="N81" s="17"/>
      <c r="O81" s="17"/>
      <c r="P81" s="17"/>
      <c r="Q81" s="38"/>
      <c r="R81" s="17"/>
    </row>
    <row r="82" spans="1:18" x14ac:dyDescent="0.2">
      <c r="A82" s="680"/>
      <c r="B82" s="713"/>
      <c r="C82" s="396"/>
      <c r="D82" s="396"/>
      <c r="E82" s="396"/>
      <c r="F82" s="396"/>
      <c r="G82" s="396"/>
      <c r="H82" s="403"/>
      <c r="I82" s="395"/>
      <c r="J82" s="395"/>
      <c r="K82" s="395"/>
      <c r="L82" s="395"/>
      <c r="M82" s="395"/>
      <c r="N82" s="17"/>
      <c r="O82" s="17"/>
      <c r="P82" s="17"/>
      <c r="Q82" s="38"/>
      <c r="R82" s="17"/>
    </row>
    <row r="83" spans="1:18" x14ac:dyDescent="0.2">
      <c r="A83" s="680"/>
      <c r="B83" s="713"/>
      <c r="C83" s="396"/>
      <c r="D83" s="396"/>
      <c r="E83" s="396"/>
      <c r="F83" s="396"/>
      <c r="G83" s="396"/>
      <c r="H83" s="403"/>
      <c r="I83" s="395"/>
      <c r="J83" s="395"/>
      <c r="K83" s="395"/>
      <c r="L83" s="395"/>
      <c r="M83" s="395"/>
      <c r="N83" s="17"/>
      <c r="O83" s="17"/>
      <c r="P83" s="17"/>
      <c r="Q83" s="38"/>
      <c r="R83" s="17"/>
    </row>
    <row r="84" spans="1:18" x14ac:dyDescent="0.2">
      <c r="A84" s="875" t="s">
        <v>293</v>
      </c>
      <c r="B84" s="715"/>
      <c r="C84" s="396"/>
      <c r="D84" s="396"/>
      <c r="E84" s="396"/>
      <c r="F84" s="396"/>
      <c r="G84" s="396"/>
      <c r="H84" s="403"/>
      <c r="I84" s="395"/>
      <c r="J84" s="395"/>
      <c r="K84" s="395"/>
      <c r="L84" s="395"/>
      <c r="M84" s="395"/>
      <c r="N84" s="17"/>
      <c r="O84" s="17"/>
      <c r="P84" s="17"/>
      <c r="Q84" s="38"/>
      <c r="R84" s="17"/>
    </row>
    <row r="85" spans="1:18" x14ac:dyDescent="0.2">
      <c r="A85" s="875"/>
      <c r="B85" s="715"/>
      <c r="C85" s="396"/>
      <c r="D85" s="396"/>
      <c r="E85" s="396"/>
      <c r="F85" s="396"/>
      <c r="G85" s="396"/>
      <c r="H85" s="403"/>
      <c r="I85" s="395"/>
      <c r="J85" s="395"/>
      <c r="K85" s="395"/>
      <c r="L85" s="395"/>
      <c r="M85" s="395"/>
      <c r="N85" s="17"/>
      <c r="O85" s="17"/>
      <c r="P85" s="17"/>
      <c r="Q85" s="38"/>
      <c r="R85" s="17"/>
    </row>
    <row r="86" spans="1:18" x14ac:dyDescent="0.2">
      <c r="A86" s="875"/>
      <c r="B86" s="715"/>
      <c r="C86" s="396"/>
      <c r="D86" s="396"/>
      <c r="E86" s="396"/>
      <c r="F86" s="396"/>
      <c r="G86" s="396"/>
      <c r="H86" s="395"/>
      <c r="I86" s="395"/>
      <c r="J86" s="395"/>
      <c r="K86" s="398"/>
      <c r="L86" s="398"/>
      <c r="M86" s="398"/>
      <c r="N86" s="17"/>
      <c r="O86" s="17"/>
      <c r="P86" s="17"/>
      <c r="Q86" s="17"/>
      <c r="R86" s="17"/>
    </row>
    <row r="87" spans="1:18" x14ac:dyDescent="0.2">
      <c r="A87" s="875"/>
      <c r="B87" s="715"/>
      <c r="C87" s="396"/>
      <c r="D87" s="396"/>
      <c r="E87" s="396"/>
      <c r="F87" s="396"/>
      <c r="G87" s="396"/>
      <c r="H87" s="395"/>
      <c r="I87" s="395"/>
      <c r="J87" s="395"/>
      <c r="K87" s="398"/>
      <c r="L87" s="398"/>
      <c r="M87" s="398"/>
      <c r="N87" s="17"/>
      <c r="O87" s="17"/>
      <c r="P87" s="17"/>
      <c r="Q87" s="17"/>
      <c r="R87" s="17"/>
    </row>
    <row r="88" spans="1:18" x14ac:dyDescent="0.2">
      <c r="A88" s="875"/>
      <c r="B88" s="715"/>
      <c r="C88" s="396"/>
      <c r="D88" s="396"/>
      <c r="E88" s="396"/>
      <c r="F88" s="396"/>
      <c r="G88" s="396"/>
      <c r="H88" s="395"/>
      <c r="I88" s="395"/>
      <c r="J88" s="395"/>
      <c r="K88" s="398"/>
      <c r="L88" s="398"/>
      <c r="M88" s="398"/>
      <c r="N88" s="17"/>
      <c r="O88" s="17"/>
      <c r="P88" s="17"/>
      <c r="Q88" s="17"/>
      <c r="R88" s="17"/>
    </row>
    <row r="89" spans="1:18" x14ac:dyDescent="0.2">
      <c r="A89" s="875"/>
      <c r="B89" s="715"/>
      <c r="C89" s="396"/>
      <c r="D89" s="396"/>
      <c r="E89" s="396"/>
      <c r="F89" s="396"/>
      <c r="G89" s="396"/>
      <c r="H89" s="395"/>
      <c r="I89" s="395"/>
      <c r="J89" s="395"/>
      <c r="K89" s="398"/>
      <c r="L89" s="398"/>
      <c r="M89" s="398"/>
      <c r="N89" s="17"/>
      <c r="O89" s="17"/>
      <c r="P89" s="17"/>
      <c r="Q89" s="17"/>
      <c r="R89" s="17"/>
    </row>
    <row r="90" spans="1:18" x14ac:dyDescent="0.2">
      <c r="A90" s="875"/>
      <c r="B90" s="715"/>
      <c r="C90" s="396"/>
      <c r="D90" s="396"/>
      <c r="E90" s="396"/>
      <c r="F90" s="396"/>
      <c r="G90" s="396"/>
      <c r="H90" s="395"/>
      <c r="I90" s="395"/>
      <c r="J90" s="395"/>
      <c r="K90" s="398"/>
      <c r="L90" s="398"/>
      <c r="M90" s="398"/>
      <c r="N90" s="17"/>
      <c r="O90" s="17"/>
      <c r="P90" s="17"/>
      <c r="Q90" s="17"/>
      <c r="R90" s="17"/>
    </row>
    <row r="91" spans="1:18" x14ac:dyDescent="0.2">
      <c r="A91" s="875"/>
      <c r="B91" s="715"/>
      <c r="C91" s="396"/>
      <c r="D91" s="396"/>
      <c r="E91" s="396"/>
      <c r="F91" s="396"/>
      <c r="G91" s="396"/>
      <c r="H91" s="396"/>
      <c r="I91" s="396"/>
      <c r="J91" s="396"/>
      <c r="K91" s="396"/>
      <c r="L91" s="396"/>
      <c r="M91" s="395"/>
      <c r="N91" s="17"/>
      <c r="O91" s="17"/>
      <c r="P91" s="17"/>
      <c r="Q91" s="17"/>
      <c r="R91" s="17"/>
    </row>
    <row r="92" spans="1:18" x14ac:dyDescent="0.2">
      <c r="A92" s="875"/>
      <c r="B92" s="715"/>
      <c r="C92" s="396"/>
      <c r="D92" s="396"/>
      <c r="E92" s="396"/>
      <c r="F92" s="396"/>
      <c r="G92" s="396"/>
      <c r="H92" s="396"/>
      <c r="I92" s="396"/>
      <c r="J92" s="396"/>
      <c r="K92" s="396"/>
      <c r="L92" s="396"/>
      <c r="M92" s="395"/>
      <c r="N92" s="17"/>
      <c r="O92" s="17"/>
      <c r="P92" s="17"/>
      <c r="Q92" s="17"/>
      <c r="R92" s="17"/>
    </row>
    <row r="93" spans="1:18" x14ac:dyDescent="0.2">
      <c r="A93" s="684" t="s">
        <v>294</v>
      </c>
      <c r="B93" s="713"/>
      <c r="C93" s="396"/>
      <c r="D93" s="396"/>
      <c r="E93" s="396"/>
      <c r="F93" s="396"/>
      <c r="G93" s="396"/>
      <c r="H93" s="396"/>
      <c r="I93" s="396"/>
      <c r="J93" s="396"/>
      <c r="K93" s="396"/>
      <c r="L93" s="396"/>
      <c r="M93" s="395"/>
      <c r="N93" s="17"/>
      <c r="O93" s="17"/>
      <c r="P93" s="17"/>
      <c r="Q93" s="17"/>
      <c r="R93" s="17"/>
    </row>
    <row r="94" spans="1:18" x14ac:dyDescent="0.2">
      <c r="A94" s="680"/>
      <c r="B94" s="425"/>
      <c r="C94" s="396"/>
      <c r="D94" s="396"/>
      <c r="E94" s="396"/>
      <c r="F94" s="396"/>
      <c r="G94" s="396"/>
      <c r="H94" s="396"/>
      <c r="I94" s="396"/>
      <c r="J94" s="396"/>
      <c r="K94" s="396"/>
      <c r="L94" s="396"/>
      <c r="M94" s="395"/>
      <c r="N94" s="17"/>
      <c r="O94" s="17"/>
      <c r="P94" s="17"/>
      <c r="Q94" s="17"/>
      <c r="R94" s="17"/>
    </row>
    <row r="95" spans="1:18" x14ac:dyDescent="0.2">
      <c r="A95" s="680"/>
      <c r="B95" s="425"/>
      <c r="C95" s="396"/>
      <c r="D95" s="396"/>
      <c r="E95" s="396"/>
      <c r="F95" s="396"/>
      <c r="G95" s="399"/>
      <c r="H95" s="398"/>
      <c r="I95" s="398"/>
      <c r="J95" s="395"/>
      <c r="K95" s="395"/>
      <c r="L95" s="395"/>
      <c r="M95" s="395"/>
      <c r="N95" s="17"/>
      <c r="O95" s="17"/>
      <c r="P95" s="17"/>
      <c r="Q95" s="17"/>
      <c r="R95" s="17"/>
    </row>
    <row r="96" spans="1:18" x14ac:dyDescent="0.2">
      <c r="A96" s="680"/>
      <c r="B96" s="425"/>
      <c r="C96" s="396"/>
      <c r="D96" s="396"/>
      <c r="E96" s="396"/>
      <c r="F96" s="396"/>
      <c r="G96" s="399"/>
      <c r="H96" s="398"/>
      <c r="I96" s="398"/>
      <c r="J96" s="395"/>
      <c r="K96" s="395"/>
      <c r="L96" s="395"/>
      <c r="M96" s="395"/>
      <c r="N96" s="17"/>
      <c r="O96" s="17"/>
      <c r="P96" s="17"/>
      <c r="Q96" s="17"/>
      <c r="R96" s="17"/>
    </row>
    <row r="97" spans="1:18" x14ac:dyDescent="0.2">
      <c r="A97" s="680"/>
      <c r="B97" s="425"/>
      <c r="C97" s="396"/>
      <c r="D97" s="396"/>
      <c r="E97" s="396"/>
      <c r="F97" s="396"/>
      <c r="G97" s="396"/>
      <c r="H97" s="395"/>
      <c r="I97" s="395"/>
      <c r="J97" s="395"/>
      <c r="K97" s="395"/>
      <c r="L97" s="395"/>
      <c r="M97" s="395"/>
      <c r="N97" s="17"/>
      <c r="O97" s="17"/>
      <c r="P97" s="17"/>
      <c r="Q97" s="17"/>
      <c r="R97" s="17"/>
    </row>
    <row r="98" spans="1:18" x14ac:dyDescent="0.2">
      <c r="A98" s="680"/>
      <c r="B98" s="425"/>
      <c r="C98" s="416"/>
      <c r="D98" s="416"/>
      <c r="E98" s="416"/>
      <c r="F98" s="416"/>
      <c r="G98" s="416"/>
      <c r="H98" s="395"/>
      <c r="I98" s="395"/>
      <c r="J98" s="395"/>
      <c r="K98" s="395"/>
      <c r="L98" s="395"/>
      <c r="M98" s="395"/>
      <c r="N98" s="17"/>
      <c r="O98" s="17"/>
      <c r="P98" s="17"/>
      <c r="Q98" s="17"/>
      <c r="R98" s="17"/>
    </row>
    <row r="99" spans="1:18" x14ac:dyDescent="0.2">
      <c r="A99" s="680"/>
      <c r="B99" s="425"/>
      <c r="C99" s="416"/>
      <c r="D99" s="416"/>
      <c r="E99" s="416"/>
      <c r="F99" s="416"/>
      <c r="G99" s="416"/>
      <c r="H99" s="395"/>
      <c r="I99" s="395"/>
      <c r="J99" s="395"/>
      <c r="K99" s="395"/>
      <c r="L99" s="395"/>
      <c r="M99" s="395"/>
      <c r="N99" s="17"/>
      <c r="O99" s="17"/>
      <c r="P99" s="17"/>
      <c r="Q99" s="17"/>
      <c r="R99" s="17"/>
    </row>
    <row r="100" spans="1:18" x14ac:dyDescent="0.2">
      <c r="A100" s="684"/>
      <c r="B100" s="680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x14ac:dyDescent="0.2">
      <c r="A101" s="684"/>
      <c r="B101" s="425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x14ac:dyDescent="0.2">
      <c r="A102" s="684"/>
      <c r="B102" s="680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x14ac:dyDescent="0.2">
      <c r="A652" s="18"/>
      <c r="B652" s="17"/>
      <c r="C652" s="27"/>
      <c r="D652" s="27"/>
      <c r="E652" s="27"/>
      <c r="F652" s="27"/>
      <c r="G652" s="2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x14ac:dyDescent="0.2">
      <c r="A653" s="18"/>
      <c r="B653" s="17"/>
      <c r="C653" s="27"/>
      <c r="D653" s="27"/>
      <c r="E653" s="27"/>
      <c r="F653" s="27"/>
      <c r="G653" s="2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x14ac:dyDescent="0.2">
      <c r="A654" s="18"/>
      <c r="B654" s="17"/>
      <c r="C654" s="27"/>
      <c r="D654" s="27"/>
      <c r="E654" s="27"/>
      <c r="F654" s="27"/>
      <c r="G654" s="2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x14ac:dyDescent="0.2">
      <c r="A655" s="18"/>
      <c r="B655" s="17"/>
      <c r="C655" s="27"/>
      <c r="D655" s="27"/>
      <c r="E655" s="27"/>
      <c r="F655" s="27"/>
      <c r="G655" s="2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</row>
    <row r="656" spans="1:18" x14ac:dyDescent="0.2">
      <c r="A656" s="18"/>
      <c r="B656" s="17"/>
      <c r="C656" s="27"/>
      <c r="D656" s="27"/>
      <c r="E656" s="27"/>
      <c r="F656" s="27"/>
      <c r="G656" s="2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</row>
    <row r="657" spans="1:18" x14ac:dyDescent="0.2">
      <c r="A657" s="18"/>
      <c r="B657" s="17"/>
      <c r="C657" s="27"/>
      <c r="D657" s="27"/>
      <c r="E657" s="27"/>
      <c r="F657" s="27"/>
      <c r="G657" s="2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</row>
    <row r="658" spans="1:18" x14ac:dyDescent="0.2">
      <c r="A658" s="18"/>
      <c r="B658" s="17"/>
      <c r="C658" s="27"/>
      <c r="D658" s="27"/>
      <c r="E658" s="27"/>
      <c r="F658" s="27"/>
      <c r="G658" s="2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</row>
    <row r="659" spans="1:18" x14ac:dyDescent="0.2">
      <c r="A659" s="18"/>
      <c r="B659" s="17"/>
      <c r="C659" s="27"/>
      <c r="D659" s="27"/>
      <c r="E659" s="27"/>
      <c r="F659" s="27"/>
      <c r="G659" s="2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</row>
    <row r="660" spans="1:18" x14ac:dyDescent="0.2">
      <c r="A660" s="18"/>
      <c r="B660" s="17"/>
      <c r="C660" s="27"/>
      <c r="D660" s="27"/>
      <c r="E660" s="27"/>
      <c r="F660" s="27"/>
      <c r="G660" s="2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</row>
    <row r="661" spans="1:18" x14ac:dyDescent="0.2">
      <c r="A661" s="18"/>
      <c r="B661" s="17"/>
      <c r="C661" s="27"/>
      <c r="D661" s="27"/>
      <c r="E661" s="27"/>
      <c r="F661" s="27"/>
      <c r="G661" s="2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</row>
    <row r="662" spans="1:18" x14ac:dyDescent="0.2">
      <c r="A662" s="18"/>
      <c r="B662" s="17"/>
      <c r="C662" s="27"/>
      <c r="D662" s="27"/>
      <c r="E662" s="27"/>
      <c r="F662" s="27"/>
      <c r="G662" s="2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</row>
    <row r="663" spans="1:18" x14ac:dyDescent="0.2">
      <c r="A663" s="18"/>
      <c r="B663" s="17"/>
      <c r="C663" s="27"/>
      <c r="D663" s="27"/>
      <c r="E663" s="27"/>
      <c r="F663" s="27"/>
      <c r="G663" s="2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</row>
    <row r="664" spans="1:18" x14ac:dyDescent="0.2">
      <c r="A664" s="18"/>
      <c r="B664" s="17"/>
      <c r="C664" s="27"/>
      <c r="D664" s="27"/>
      <c r="E664" s="27"/>
      <c r="F664" s="27"/>
      <c r="G664" s="2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</row>
    <row r="665" spans="1:18" x14ac:dyDescent="0.2">
      <c r="A665" s="18"/>
      <c r="B665" s="17"/>
      <c r="C665" s="27"/>
      <c r="D665" s="27"/>
      <c r="E665" s="27"/>
      <c r="F665" s="27"/>
      <c r="G665" s="2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</row>
    <row r="666" spans="1:18" x14ac:dyDescent="0.2">
      <c r="A666" s="18"/>
      <c r="B666" s="17"/>
      <c r="C666" s="27"/>
      <c r="D666" s="27"/>
      <c r="E666" s="27"/>
      <c r="F666" s="27"/>
      <c r="G666" s="2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</row>
    <row r="667" spans="1:18" x14ac:dyDescent="0.2">
      <c r="A667" s="18"/>
      <c r="B667" s="17"/>
      <c r="C667" s="27"/>
      <c r="D667" s="27"/>
      <c r="E667" s="27"/>
      <c r="F667" s="27"/>
      <c r="G667" s="2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</row>
    <row r="668" spans="1:18" x14ac:dyDescent="0.2">
      <c r="A668" s="18"/>
      <c r="B668" s="17"/>
      <c r="C668" s="27"/>
      <c r="D668" s="27"/>
      <c r="E668" s="27"/>
      <c r="F668" s="27"/>
      <c r="G668" s="2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</row>
    <row r="669" spans="1:18" x14ac:dyDescent="0.2">
      <c r="A669" s="18"/>
      <c r="B669" s="17"/>
      <c r="C669" s="27"/>
      <c r="D669" s="27"/>
      <c r="E669" s="27"/>
      <c r="F669" s="27"/>
      <c r="G669" s="2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</row>
    <row r="670" spans="1:18" x14ac:dyDescent="0.2">
      <c r="A670" s="18"/>
      <c r="B670" s="17"/>
      <c r="C670" s="27"/>
      <c r="D670" s="27"/>
      <c r="E670" s="27"/>
      <c r="F670" s="27"/>
      <c r="G670" s="2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</row>
    <row r="671" spans="1:18" x14ac:dyDescent="0.2">
      <c r="A671" s="18"/>
      <c r="B671" s="17"/>
      <c r="C671" s="27"/>
      <c r="D671" s="27"/>
      <c r="E671" s="27"/>
      <c r="F671" s="27"/>
      <c r="G671" s="2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</row>
  </sheetData>
  <mergeCells count="8">
    <mergeCell ref="A84:A92"/>
    <mergeCell ref="A2:P2"/>
    <mergeCell ref="A69:B69"/>
    <mergeCell ref="A66:B66"/>
    <mergeCell ref="A3:B3"/>
    <mergeCell ref="A72:A73"/>
    <mergeCell ref="A74:A75"/>
    <mergeCell ref="B71:G71"/>
  </mergeCells>
  <phoneticPr fontId="0" type="noConversion"/>
  <conditionalFormatting sqref="P56:P58">
    <cfRule type="cellIs" dxfId="2" priority="1" stopIfTrue="1" operator="greaterThan">
      <formula>100</formula>
    </cfRule>
  </conditionalFormatting>
  <printOptions horizontalCentered="1"/>
  <pageMargins left="0.19685039370078741" right="0.23622047244094491" top="0.59055118110236227" bottom="0.35433070866141736" header="0.27559055118110237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650"/>
  <sheetViews>
    <sheetView topLeftCell="A41" zoomScaleNormal="100" workbookViewId="0">
      <pane xSplit="2" topLeftCell="C1" activePane="topRight" state="frozen"/>
      <selection activeCell="B49" sqref="B49"/>
      <selection pane="topRight" activeCell="C66" sqref="C66:N66"/>
    </sheetView>
  </sheetViews>
  <sheetFormatPr defaultColWidth="9.28515625" defaultRowHeight="11.25" x14ac:dyDescent="0.2"/>
  <cols>
    <col min="1" max="1" width="5.42578125" style="14" customWidth="1"/>
    <col min="2" max="2" width="27.7109375" style="1" customWidth="1"/>
    <col min="3" max="3" width="12.28515625" style="3" customWidth="1"/>
    <col min="4" max="7" width="10.7109375" style="3" customWidth="1"/>
    <col min="8" max="11" width="10.7109375" style="1" customWidth="1"/>
    <col min="12" max="12" width="10.42578125" style="1" customWidth="1"/>
    <col min="13" max="13" width="10.7109375" style="1" customWidth="1"/>
    <col min="14" max="14" width="11.42578125" style="1" customWidth="1"/>
    <col min="15" max="15" width="12.7109375" style="1" customWidth="1"/>
    <col min="16" max="16" width="12.28515625" style="1" customWidth="1"/>
    <col min="17" max="17" width="7.42578125" style="1" customWidth="1"/>
    <col min="18" max="18" width="6.7109375" style="1" customWidth="1"/>
    <col min="19" max="19" width="9.28515625" style="1"/>
    <col min="20" max="20" width="11.28515625" style="1" bestFit="1" customWidth="1"/>
    <col min="21" max="16384" width="9.28515625" style="1"/>
  </cols>
  <sheetData>
    <row r="1" spans="1:27" ht="15" x14ac:dyDescent="0.25">
      <c r="A1" s="61" t="s">
        <v>418</v>
      </c>
      <c r="I1" s="13"/>
      <c r="K1" s="15"/>
      <c r="P1" s="13"/>
    </row>
    <row r="2" spans="1:27" ht="18" x14ac:dyDescent="0.25">
      <c r="A2" s="876" t="s">
        <v>144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876"/>
    </row>
    <row r="3" spans="1:27" s="121" customFormat="1" ht="26.25" customHeight="1" x14ac:dyDescent="0.2">
      <c r="A3" s="881" t="s">
        <v>42</v>
      </c>
      <c r="B3" s="882"/>
      <c r="C3" s="117" t="s">
        <v>13</v>
      </c>
      <c r="D3" s="165" t="s">
        <v>14</v>
      </c>
      <c r="E3" s="165" t="s">
        <v>15</v>
      </c>
      <c r="F3" s="165" t="s">
        <v>16</v>
      </c>
      <c r="G3" s="165" t="s">
        <v>17</v>
      </c>
      <c r="H3" s="101" t="s">
        <v>3</v>
      </c>
      <c r="I3" s="83" t="s">
        <v>4</v>
      </c>
      <c r="J3" s="116" t="s">
        <v>5</v>
      </c>
      <c r="K3" s="83" t="s">
        <v>6</v>
      </c>
      <c r="L3" s="83" t="s">
        <v>7</v>
      </c>
      <c r="M3" s="116" t="s">
        <v>8</v>
      </c>
      <c r="N3" s="126" t="s">
        <v>9</v>
      </c>
      <c r="O3" s="119" t="s">
        <v>28</v>
      </c>
      <c r="P3" s="57" t="s">
        <v>157</v>
      </c>
      <c r="Q3" s="120" t="s">
        <v>76</v>
      </c>
      <c r="R3" s="112"/>
      <c r="S3" s="112"/>
      <c r="T3" s="112"/>
      <c r="U3" s="112"/>
      <c r="V3" s="112"/>
      <c r="W3" s="112"/>
      <c r="X3" s="112"/>
      <c r="Y3" s="112"/>
      <c r="Z3" s="112"/>
      <c r="AA3" s="112"/>
    </row>
    <row r="4" spans="1:27" ht="14.25" customHeight="1" x14ac:dyDescent="0.2">
      <c r="A4" s="127">
        <v>14</v>
      </c>
      <c r="B4" s="128" t="s">
        <v>31</v>
      </c>
      <c r="C4" s="374"/>
      <c r="D4" s="373"/>
      <c r="E4" s="373"/>
      <c r="F4" s="371"/>
      <c r="G4" s="373"/>
      <c r="H4" s="374"/>
      <c r="I4" s="373"/>
      <c r="J4" s="374"/>
      <c r="K4" s="373"/>
      <c r="L4" s="373"/>
      <c r="M4" s="374"/>
      <c r="N4" s="375"/>
      <c r="O4" s="30">
        <f>SUM(C4:N4)</f>
        <v>0</v>
      </c>
      <c r="P4" s="86"/>
      <c r="Q4" s="31"/>
      <c r="R4" s="28"/>
    </row>
    <row r="5" spans="1:27" ht="14.25" customHeight="1" x14ac:dyDescent="0.2">
      <c r="A5" s="468">
        <v>18</v>
      </c>
      <c r="B5" s="128" t="s">
        <v>153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8">
        <f>SUM(C5:N5)</f>
        <v>0</v>
      </c>
      <c r="P5" s="87"/>
      <c r="Q5" s="31"/>
      <c r="R5" s="17"/>
    </row>
    <row r="6" spans="1:27" ht="14.25" customHeight="1" x14ac:dyDescent="0.2">
      <c r="A6" s="127">
        <v>30</v>
      </c>
      <c r="B6" s="128" t="s">
        <v>23</v>
      </c>
      <c r="C6" s="7">
        <f t="shared" ref="C6:O6" si="0">SUM(C7:C10)</f>
        <v>0</v>
      </c>
      <c r="D6" s="7">
        <f t="shared" si="0"/>
        <v>0</v>
      </c>
      <c r="E6" s="7">
        <f t="shared" si="0"/>
        <v>0</v>
      </c>
      <c r="F6" s="7">
        <f t="shared" si="0"/>
        <v>0</v>
      </c>
      <c r="G6" s="7">
        <f t="shared" si="0"/>
        <v>0</v>
      </c>
      <c r="H6" s="7">
        <f t="shared" si="0"/>
        <v>0</v>
      </c>
      <c r="I6" s="7">
        <f t="shared" si="0"/>
        <v>0</v>
      </c>
      <c r="J6" s="7">
        <f t="shared" si="0"/>
        <v>0</v>
      </c>
      <c r="K6" s="7">
        <f t="shared" si="0"/>
        <v>0</v>
      </c>
      <c r="L6" s="7">
        <f t="shared" si="0"/>
        <v>0</v>
      </c>
      <c r="M6" s="7">
        <f t="shared" si="0"/>
        <v>0</v>
      </c>
      <c r="N6" s="7">
        <f t="shared" si="0"/>
        <v>0</v>
      </c>
      <c r="O6" s="30">
        <f t="shared" si="0"/>
        <v>0</v>
      </c>
      <c r="P6" s="8"/>
      <c r="Q6" s="31"/>
      <c r="R6" s="17"/>
    </row>
    <row r="7" spans="1:27" ht="12.4" customHeight="1" x14ac:dyDescent="0.2">
      <c r="A7" s="129"/>
      <c r="B7" s="115" t="s">
        <v>24</v>
      </c>
      <c r="C7" s="372"/>
      <c r="D7" s="372"/>
      <c r="E7" s="377"/>
      <c r="F7" s="372"/>
      <c r="G7" s="372"/>
      <c r="H7" s="381"/>
      <c r="I7" s="372"/>
      <c r="J7" s="372"/>
      <c r="K7" s="372"/>
      <c r="L7" s="377"/>
      <c r="M7" s="372"/>
      <c r="N7" s="377"/>
      <c r="O7" s="10">
        <f>SUM(C7:N7)</f>
        <v>0</v>
      </c>
      <c r="P7" s="10"/>
      <c r="Q7" s="38"/>
      <c r="R7" s="17"/>
    </row>
    <row r="8" spans="1:27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>SUM(C8:N8)</f>
        <v>0</v>
      </c>
      <c r="P8" s="6"/>
      <c r="Q8" s="38"/>
      <c r="R8" s="17"/>
    </row>
    <row r="9" spans="1:27" ht="12.4" customHeight="1" x14ac:dyDescent="0.2">
      <c r="A9" s="130"/>
      <c r="B9" s="6" t="s">
        <v>140</v>
      </c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10">
        <f>SUM(C9:N9)</f>
        <v>0</v>
      </c>
      <c r="P9" s="6"/>
      <c r="Q9" s="38"/>
      <c r="R9" s="17"/>
    </row>
    <row r="10" spans="1:27" ht="12.4" customHeight="1" x14ac:dyDescent="0.2">
      <c r="A10" s="131"/>
      <c r="B10" s="5" t="s">
        <v>305</v>
      </c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9">
        <f>SUM(C10:N10)</f>
        <v>0</v>
      </c>
      <c r="P10" s="6"/>
      <c r="Q10" s="38"/>
      <c r="R10" s="17"/>
    </row>
    <row r="11" spans="1:27" ht="14.25" customHeight="1" x14ac:dyDescent="0.2">
      <c r="A11" s="127">
        <v>33</v>
      </c>
      <c r="B11" s="128" t="s">
        <v>18</v>
      </c>
      <c r="C11" s="24">
        <f t="shared" ref="C11:O11" si="1">SUM(C12:C15)</f>
        <v>0</v>
      </c>
      <c r="D11" s="24">
        <f t="shared" si="1"/>
        <v>0</v>
      </c>
      <c r="E11" s="24">
        <f t="shared" si="1"/>
        <v>0</v>
      </c>
      <c r="F11" s="24">
        <f t="shared" si="1"/>
        <v>0</v>
      </c>
      <c r="G11" s="24">
        <f t="shared" si="1"/>
        <v>0</v>
      </c>
      <c r="H11" s="24">
        <f t="shared" si="1"/>
        <v>0</v>
      </c>
      <c r="I11" s="24">
        <f t="shared" si="1"/>
        <v>0</v>
      </c>
      <c r="J11" s="24">
        <f t="shared" si="1"/>
        <v>0</v>
      </c>
      <c r="K11" s="24">
        <f t="shared" si="1"/>
        <v>0</v>
      </c>
      <c r="L11" s="24">
        <f t="shared" si="1"/>
        <v>0</v>
      </c>
      <c r="M11" s="24">
        <f t="shared" si="1"/>
        <v>0</v>
      </c>
      <c r="N11" s="24">
        <f t="shared" si="1"/>
        <v>0</v>
      </c>
      <c r="O11" s="24">
        <f t="shared" si="1"/>
        <v>0</v>
      </c>
      <c r="P11" s="24"/>
      <c r="Q11" s="31"/>
      <c r="R11" s="28"/>
    </row>
    <row r="12" spans="1:27" ht="14.25" customHeight="1" x14ac:dyDescent="0.2">
      <c r="A12" s="132"/>
      <c r="B12" s="115" t="s">
        <v>112</v>
      </c>
      <c r="C12" s="381"/>
      <c r="D12" s="380"/>
      <c r="E12" s="380"/>
      <c r="F12" s="380"/>
      <c r="G12" s="381"/>
      <c r="H12" s="381"/>
      <c r="I12" s="372"/>
      <c r="J12" s="380"/>
      <c r="K12" s="382"/>
      <c r="L12" s="382"/>
      <c r="M12" s="381"/>
      <c r="N12" s="381"/>
      <c r="O12" s="9">
        <f>SUM(C12:N12)</f>
        <v>0</v>
      </c>
      <c r="P12" s="9"/>
      <c r="Q12" s="33"/>
      <c r="R12" s="28"/>
    </row>
    <row r="13" spans="1:27" ht="14.25" customHeight="1" x14ac:dyDescent="0.2">
      <c r="A13" s="134"/>
      <c r="B13" s="6" t="s">
        <v>288</v>
      </c>
      <c r="C13" s="382"/>
      <c r="D13" s="380"/>
      <c r="E13" s="380"/>
      <c r="F13" s="380"/>
      <c r="G13" s="382"/>
      <c r="H13" s="382"/>
      <c r="I13" s="379"/>
      <c r="J13" s="380"/>
      <c r="K13" s="382"/>
      <c r="L13" s="382"/>
      <c r="M13" s="382"/>
      <c r="N13" s="382"/>
      <c r="O13" s="10">
        <f>SUM(C13:N13)</f>
        <v>0</v>
      </c>
      <c r="P13" s="10"/>
      <c r="Q13" s="38"/>
      <c r="R13" s="28"/>
    </row>
    <row r="14" spans="1:27" ht="14.25" customHeight="1" x14ac:dyDescent="0.2">
      <c r="A14" s="134"/>
      <c r="B14" s="6" t="s">
        <v>270</v>
      </c>
      <c r="C14" s="382"/>
      <c r="D14" s="380"/>
      <c r="E14" s="380"/>
      <c r="F14" s="380"/>
      <c r="G14" s="382"/>
      <c r="H14" s="382"/>
      <c r="I14" s="379"/>
      <c r="J14" s="380"/>
      <c r="K14" s="382"/>
      <c r="L14" s="382"/>
      <c r="M14" s="382"/>
      <c r="N14" s="382"/>
      <c r="O14" s="10">
        <f>SUM(C14:N14)</f>
        <v>0</v>
      </c>
      <c r="P14" s="10"/>
      <c r="Q14" s="38"/>
      <c r="R14" s="28"/>
    </row>
    <row r="15" spans="1:27" ht="14.25" customHeight="1" x14ac:dyDescent="0.2">
      <c r="A15" s="206"/>
      <c r="B15" s="5" t="s">
        <v>155</v>
      </c>
      <c r="C15" s="376"/>
      <c r="D15" s="384"/>
      <c r="E15" s="384"/>
      <c r="F15" s="384"/>
      <c r="G15" s="376"/>
      <c r="H15" s="376"/>
      <c r="I15" s="383"/>
      <c r="J15" s="384"/>
      <c r="K15" s="376"/>
      <c r="L15" s="376"/>
      <c r="M15" s="376"/>
      <c r="N15" s="376"/>
      <c r="O15" s="40">
        <f>SUM(C15:N15)</f>
        <v>0</v>
      </c>
      <c r="P15" s="40"/>
      <c r="Q15" s="49"/>
      <c r="R15" s="28"/>
    </row>
    <row r="16" spans="1:27" ht="14.25" customHeight="1" x14ac:dyDescent="0.2">
      <c r="A16" s="136">
        <v>34</v>
      </c>
      <c r="B16" s="128" t="s">
        <v>211</v>
      </c>
      <c r="C16" s="422">
        <f>C17+C18</f>
        <v>0</v>
      </c>
      <c r="D16" s="422">
        <f t="shared" ref="D16:N16" si="2">D17+D18</f>
        <v>0</v>
      </c>
      <c r="E16" s="422">
        <f t="shared" si="2"/>
        <v>0</v>
      </c>
      <c r="F16" s="422">
        <f t="shared" si="2"/>
        <v>0</v>
      </c>
      <c r="G16" s="422">
        <f t="shared" si="2"/>
        <v>0</v>
      </c>
      <c r="H16" s="422">
        <f t="shared" si="2"/>
        <v>0</v>
      </c>
      <c r="I16" s="422">
        <f t="shared" si="2"/>
        <v>0</v>
      </c>
      <c r="J16" s="422">
        <f t="shared" si="2"/>
        <v>0</v>
      </c>
      <c r="K16" s="422">
        <f t="shared" si="2"/>
        <v>0</v>
      </c>
      <c r="L16" s="422">
        <f t="shared" si="2"/>
        <v>0</v>
      </c>
      <c r="M16" s="422">
        <f t="shared" si="2"/>
        <v>0</v>
      </c>
      <c r="N16" s="422">
        <f t="shared" si="2"/>
        <v>0</v>
      </c>
      <c r="O16" s="422">
        <f>O17+O18</f>
        <v>0</v>
      </c>
      <c r="P16" s="422"/>
      <c r="Q16" s="49"/>
      <c r="R16" s="28"/>
    </row>
    <row r="17" spans="1:18" ht="12.75" customHeight="1" x14ac:dyDescent="0.2">
      <c r="A17" s="697"/>
      <c r="B17" s="216" t="s">
        <v>289</v>
      </c>
      <c r="C17" s="698"/>
      <c r="D17" s="382"/>
      <c r="E17" s="382"/>
      <c r="F17" s="382"/>
      <c r="G17" s="382"/>
      <c r="H17" s="382"/>
      <c r="I17" s="382"/>
      <c r="J17" s="382"/>
      <c r="K17" s="382"/>
      <c r="L17" s="382"/>
      <c r="M17" s="382"/>
      <c r="N17" s="382"/>
      <c r="O17" s="37">
        <f>SUM(C17:N17)</f>
        <v>0</v>
      </c>
      <c r="P17" s="10"/>
      <c r="Q17" s="38"/>
      <c r="R17" s="28"/>
    </row>
    <row r="18" spans="1:18" ht="12.75" customHeight="1" x14ac:dyDescent="0.2">
      <c r="A18" s="697"/>
      <c r="B18" s="216" t="s">
        <v>297</v>
      </c>
      <c r="C18" s="698"/>
      <c r="D18" s="382"/>
      <c r="E18" s="382"/>
      <c r="F18" s="382"/>
      <c r="G18" s="382"/>
      <c r="H18" s="382"/>
      <c r="I18" s="382"/>
      <c r="J18" s="382"/>
      <c r="K18" s="382"/>
      <c r="L18" s="382"/>
      <c r="M18" s="382"/>
      <c r="N18" s="382"/>
      <c r="O18" s="37">
        <f>SUM(C18:N18)</f>
        <v>0</v>
      </c>
      <c r="P18" s="10"/>
      <c r="Q18" s="38"/>
      <c r="R18" s="28"/>
    </row>
    <row r="19" spans="1:18" ht="14.25" customHeight="1" x14ac:dyDescent="0.2">
      <c r="A19" s="127">
        <v>36</v>
      </c>
      <c r="B19" s="128" t="s">
        <v>21</v>
      </c>
      <c r="C19" s="8">
        <f t="shared" ref="C19:O19" si="3">SUM(C20:C24)</f>
        <v>0</v>
      </c>
      <c r="D19" s="8">
        <f t="shared" si="3"/>
        <v>0</v>
      </c>
      <c r="E19" s="8">
        <f t="shared" si="3"/>
        <v>0</v>
      </c>
      <c r="F19" s="8">
        <f t="shared" si="3"/>
        <v>0</v>
      </c>
      <c r="G19" s="8">
        <f t="shared" si="3"/>
        <v>0</v>
      </c>
      <c r="H19" s="8">
        <f t="shared" si="3"/>
        <v>0</v>
      </c>
      <c r="I19" s="8">
        <f t="shared" si="3"/>
        <v>0</v>
      </c>
      <c r="J19" s="8">
        <f t="shared" si="3"/>
        <v>0</v>
      </c>
      <c r="K19" s="8">
        <f t="shared" si="3"/>
        <v>0</v>
      </c>
      <c r="L19" s="8">
        <f t="shared" si="3"/>
        <v>0</v>
      </c>
      <c r="M19" s="8">
        <f t="shared" si="3"/>
        <v>0</v>
      </c>
      <c r="N19" s="8">
        <f t="shared" si="3"/>
        <v>0</v>
      </c>
      <c r="O19" s="30">
        <f t="shared" si="3"/>
        <v>0</v>
      </c>
      <c r="P19" s="8"/>
      <c r="Q19" s="31"/>
      <c r="R19" s="28"/>
    </row>
    <row r="20" spans="1:18" ht="12.75" customHeight="1" x14ac:dyDescent="0.2">
      <c r="A20" s="134"/>
      <c r="B20" s="216" t="s">
        <v>151</v>
      </c>
      <c r="C20" s="372">
        <v>0</v>
      </c>
      <c r="D20" s="372">
        <v>0</v>
      </c>
      <c r="E20" s="372">
        <v>0</v>
      </c>
      <c r="F20" s="372">
        <v>0</v>
      </c>
      <c r="G20" s="372">
        <v>0</v>
      </c>
      <c r="H20" s="372">
        <v>0</v>
      </c>
      <c r="I20" s="372">
        <v>0</v>
      </c>
      <c r="J20" s="372">
        <v>0</v>
      </c>
      <c r="K20" s="372">
        <v>0</v>
      </c>
      <c r="L20" s="372">
        <v>0</v>
      </c>
      <c r="M20" s="372">
        <v>0</v>
      </c>
      <c r="N20" s="372">
        <v>0</v>
      </c>
      <c r="O20" s="32">
        <f>SUM(C20:N20)</f>
        <v>0</v>
      </c>
      <c r="P20" s="10"/>
      <c r="Q20" s="38"/>
      <c r="R20" s="28"/>
    </row>
    <row r="21" spans="1:18" ht="12.4" customHeight="1" x14ac:dyDescent="0.2">
      <c r="A21" s="134"/>
      <c r="B21" s="6" t="s">
        <v>34</v>
      </c>
      <c r="C21" s="377"/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">
        <f>SUM(C21:N21)</f>
        <v>0</v>
      </c>
      <c r="P21" s="10"/>
      <c r="Q21" s="38"/>
      <c r="R21" s="28"/>
    </row>
    <row r="22" spans="1:18" ht="12.4" customHeight="1" x14ac:dyDescent="0.2">
      <c r="A22" s="134"/>
      <c r="B22" s="6" t="s">
        <v>26</v>
      </c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">
        <f>SUM(C22:N22)</f>
        <v>0</v>
      </c>
      <c r="P22" s="10"/>
      <c r="Q22" s="38"/>
      <c r="R22" s="28"/>
    </row>
    <row r="23" spans="1:18" ht="12.4" customHeight="1" x14ac:dyDescent="0.2">
      <c r="A23" s="134"/>
      <c r="B23" s="6" t="s">
        <v>123</v>
      </c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">
        <f>SUM(C23:N23)</f>
        <v>0</v>
      </c>
      <c r="P23" s="10"/>
      <c r="Q23" s="38"/>
      <c r="R23" s="28"/>
    </row>
    <row r="24" spans="1:18" ht="12.4" customHeight="1" x14ac:dyDescent="0.2">
      <c r="A24" s="134"/>
      <c r="B24" s="6" t="s">
        <v>19</v>
      </c>
      <c r="C24" s="378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">
        <f>SUM(C24:N24)</f>
        <v>0</v>
      </c>
      <c r="P24" s="6"/>
      <c r="Q24" s="48"/>
      <c r="R24" s="28"/>
    </row>
    <row r="25" spans="1:18" ht="14.25" customHeight="1" x14ac:dyDescent="0.2">
      <c r="A25" s="127">
        <v>39</v>
      </c>
      <c r="B25" s="128" t="s">
        <v>11</v>
      </c>
      <c r="C25" s="8">
        <f>SUM(C26:C54)</f>
        <v>0</v>
      </c>
      <c r="D25" s="8">
        <f t="shared" ref="D25:P25" si="4">SUM(D26:D54)</f>
        <v>0</v>
      </c>
      <c r="E25" s="8">
        <f t="shared" si="4"/>
        <v>0</v>
      </c>
      <c r="F25" s="8">
        <f t="shared" si="4"/>
        <v>0</v>
      </c>
      <c r="G25" s="8">
        <f t="shared" si="4"/>
        <v>0</v>
      </c>
      <c r="H25" s="8">
        <f t="shared" si="4"/>
        <v>0</v>
      </c>
      <c r="I25" s="8">
        <f t="shared" si="4"/>
        <v>0</v>
      </c>
      <c r="J25" s="8">
        <f t="shared" si="4"/>
        <v>0</v>
      </c>
      <c r="K25" s="8">
        <f t="shared" si="4"/>
        <v>0</v>
      </c>
      <c r="L25" s="8">
        <f t="shared" si="4"/>
        <v>0</v>
      </c>
      <c r="M25" s="8">
        <f t="shared" si="4"/>
        <v>0</v>
      </c>
      <c r="N25" s="8">
        <f t="shared" si="4"/>
        <v>0</v>
      </c>
      <c r="O25" s="8">
        <f t="shared" si="4"/>
        <v>0</v>
      </c>
      <c r="P25" s="8">
        <f t="shared" si="4"/>
        <v>0</v>
      </c>
      <c r="Q25" s="49"/>
      <c r="R25" s="28"/>
    </row>
    <row r="26" spans="1:18" ht="12.4" customHeight="1" x14ac:dyDescent="0.2">
      <c r="A26" s="134"/>
      <c r="B26" s="6" t="s">
        <v>241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">
        <f t="shared" ref="O26:O55" si="5">SUM(C26:N26)</f>
        <v>0</v>
      </c>
      <c r="P26" s="44"/>
      <c r="Q26" s="38"/>
      <c r="R26" s="17"/>
    </row>
    <row r="27" spans="1:18" ht="12.4" customHeight="1" x14ac:dyDescent="0.2">
      <c r="A27" s="134"/>
      <c r="B27" s="6" t="s">
        <v>224</v>
      </c>
      <c r="C27" s="379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">
        <f t="shared" si="5"/>
        <v>0</v>
      </c>
      <c r="P27" s="44"/>
      <c r="Q27" s="38"/>
      <c r="R27" s="17"/>
    </row>
    <row r="28" spans="1:18" ht="12.4" customHeight="1" x14ac:dyDescent="0.2">
      <c r="A28" s="134"/>
      <c r="B28" s="6" t="s">
        <v>126</v>
      </c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">
        <f t="shared" si="5"/>
        <v>0</v>
      </c>
      <c r="P28" s="44"/>
      <c r="Q28" s="38"/>
      <c r="R28" s="17"/>
    </row>
    <row r="29" spans="1:18" ht="12.4" customHeight="1" x14ac:dyDescent="0.2">
      <c r="A29" s="134"/>
      <c r="B29" s="105" t="s">
        <v>225</v>
      </c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">
        <f t="shared" si="5"/>
        <v>0</v>
      </c>
      <c r="P29" s="44"/>
      <c r="Q29" s="38"/>
      <c r="R29" s="17"/>
    </row>
    <row r="30" spans="1:18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">
        <f t="shared" si="5"/>
        <v>0</v>
      </c>
      <c r="P30" s="44"/>
      <c r="Q30" s="38"/>
      <c r="R30" s="17"/>
    </row>
    <row r="31" spans="1:18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">
        <f t="shared" si="5"/>
        <v>0</v>
      </c>
      <c r="P31" s="44"/>
      <c r="Q31" s="38"/>
      <c r="R31" s="17"/>
    </row>
    <row r="32" spans="1:18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">
        <f t="shared" si="5"/>
        <v>0</v>
      </c>
      <c r="P32" s="53"/>
      <c r="Q32" s="38"/>
      <c r="R32" s="28"/>
    </row>
    <row r="33" spans="1:18" ht="12.4" customHeight="1" x14ac:dyDescent="0.2">
      <c r="A33" s="134"/>
      <c r="B33" s="105" t="s">
        <v>230</v>
      </c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">
        <f t="shared" si="5"/>
        <v>0</v>
      </c>
      <c r="P33" s="53"/>
      <c r="Q33" s="38"/>
      <c r="R33" s="17"/>
    </row>
    <row r="34" spans="1:18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">
        <f t="shared" si="5"/>
        <v>0</v>
      </c>
      <c r="P34" s="53"/>
      <c r="Q34" s="38"/>
      <c r="R34" s="17"/>
    </row>
    <row r="35" spans="1:18" ht="12.4" customHeight="1" x14ac:dyDescent="0.2">
      <c r="A35" s="134"/>
      <c r="B35" s="105" t="s">
        <v>120</v>
      </c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">
        <f t="shared" si="5"/>
        <v>0</v>
      </c>
      <c r="P35" s="53"/>
      <c r="Q35" s="38"/>
      <c r="R35" s="17"/>
    </row>
    <row r="36" spans="1:18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">
        <f t="shared" si="5"/>
        <v>0</v>
      </c>
      <c r="P36" s="53"/>
      <c r="Q36" s="38"/>
      <c r="R36" s="17"/>
    </row>
    <row r="37" spans="1:18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">
        <f t="shared" si="5"/>
        <v>0</v>
      </c>
      <c r="P37" s="53"/>
      <c r="Q37" s="38"/>
      <c r="R37" s="17"/>
    </row>
    <row r="38" spans="1:18" ht="12.4" customHeight="1" x14ac:dyDescent="0.2">
      <c r="A38" s="134"/>
      <c r="B38" s="6" t="s">
        <v>46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">
        <f t="shared" si="5"/>
        <v>0</v>
      </c>
      <c r="P38" s="53"/>
      <c r="Q38" s="38"/>
      <c r="R38" s="17"/>
    </row>
    <row r="39" spans="1:18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">
        <f t="shared" si="5"/>
        <v>0</v>
      </c>
      <c r="P39" s="53"/>
      <c r="Q39" s="38"/>
      <c r="R39" s="17"/>
    </row>
    <row r="40" spans="1:18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">
        <f t="shared" si="5"/>
        <v>0</v>
      </c>
      <c r="P40" s="44"/>
      <c r="Q40" s="38"/>
      <c r="R40" s="17"/>
    </row>
    <row r="41" spans="1:18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82"/>
      <c r="M41" s="379"/>
      <c r="N41" s="379"/>
      <c r="O41" s="37">
        <f t="shared" si="5"/>
        <v>0</v>
      </c>
      <c r="P41" s="44"/>
      <c r="Q41" s="38"/>
      <c r="R41" s="17"/>
    </row>
    <row r="42" spans="1:18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37">
        <f t="shared" si="5"/>
        <v>0</v>
      </c>
      <c r="P42" s="10"/>
      <c r="Q42" s="38"/>
      <c r="R42" s="17"/>
    </row>
    <row r="43" spans="1:18" ht="12.4" customHeight="1" x14ac:dyDescent="0.2">
      <c r="A43" s="134"/>
      <c r="B43" s="6" t="s">
        <v>142</v>
      </c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82"/>
      <c r="O43" s="37">
        <f t="shared" si="5"/>
        <v>0</v>
      </c>
      <c r="P43" s="10"/>
      <c r="Q43" s="38"/>
      <c r="R43" s="17"/>
    </row>
    <row r="44" spans="1:18" ht="12.4" customHeight="1" x14ac:dyDescent="0.2">
      <c r="A44" s="134"/>
      <c r="B44" s="6" t="s">
        <v>161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82"/>
      <c r="O44" s="37">
        <f t="shared" si="5"/>
        <v>0</v>
      </c>
      <c r="P44" s="53"/>
      <c r="Q44" s="38"/>
      <c r="R44" s="17"/>
    </row>
    <row r="45" spans="1:18" ht="12.4" customHeight="1" x14ac:dyDescent="0.2">
      <c r="A45" s="134"/>
      <c r="B45" s="6" t="s">
        <v>258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82"/>
      <c r="O45" s="37">
        <f t="shared" si="5"/>
        <v>0</v>
      </c>
      <c r="P45" s="44"/>
      <c r="Q45" s="38"/>
      <c r="R45" s="17"/>
    </row>
    <row r="46" spans="1:18" ht="11.25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5"/>
        <v>0</v>
      </c>
      <c r="P46" s="44"/>
      <c r="Q46" s="38"/>
      <c r="R46" s="17"/>
    </row>
    <row r="47" spans="1:18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90"/>
      <c r="K47" s="379"/>
      <c r="L47" s="379"/>
      <c r="M47" s="379"/>
      <c r="N47" s="379"/>
      <c r="O47" s="37">
        <f t="shared" si="5"/>
        <v>0</v>
      </c>
      <c r="P47" s="44"/>
      <c r="Q47" s="38"/>
      <c r="R47" s="17"/>
    </row>
    <row r="48" spans="1:18" ht="12.4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90"/>
      <c r="K48" s="379"/>
      <c r="L48" s="379"/>
      <c r="M48" s="379"/>
      <c r="N48" s="379"/>
      <c r="O48" s="37">
        <f t="shared" si="5"/>
        <v>0</v>
      </c>
      <c r="P48" s="44"/>
      <c r="Q48" s="38"/>
      <c r="R48" s="17"/>
    </row>
    <row r="49" spans="1:18" ht="12.4" customHeight="1" x14ac:dyDescent="0.2">
      <c r="A49" s="134"/>
      <c r="B49" s="6"/>
      <c r="C49" s="379"/>
      <c r="D49" s="379"/>
      <c r="E49" s="379"/>
      <c r="F49" s="379"/>
      <c r="G49" s="379"/>
      <c r="H49" s="379"/>
      <c r="I49" s="379"/>
      <c r="J49" s="390"/>
      <c r="K49" s="379"/>
      <c r="L49" s="379"/>
      <c r="M49" s="379"/>
      <c r="N49" s="379"/>
      <c r="O49" s="37">
        <f t="shared" si="5"/>
        <v>0</v>
      </c>
      <c r="P49" s="53"/>
      <c r="Q49" s="38"/>
      <c r="R49" s="17"/>
    </row>
    <row r="50" spans="1:18" ht="12.4" customHeight="1" x14ac:dyDescent="0.2">
      <c r="A50" s="134"/>
      <c r="B50" s="6"/>
      <c r="C50" s="379"/>
      <c r="D50" s="379"/>
      <c r="E50" s="379"/>
      <c r="F50" s="379"/>
      <c r="G50" s="379"/>
      <c r="H50" s="379"/>
      <c r="I50" s="379"/>
      <c r="J50" s="390"/>
      <c r="K50" s="379"/>
      <c r="L50" s="379"/>
      <c r="M50" s="379"/>
      <c r="N50" s="379"/>
      <c r="O50" s="37">
        <f t="shared" si="5"/>
        <v>0</v>
      </c>
      <c r="P50" s="53"/>
      <c r="Q50" s="38"/>
      <c r="R50" s="17"/>
    </row>
    <row r="51" spans="1:18" ht="12.4" customHeight="1" x14ac:dyDescent="0.2">
      <c r="A51" s="134"/>
      <c r="B51" s="6"/>
      <c r="C51" s="379"/>
      <c r="D51" s="379"/>
      <c r="E51" s="379"/>
      <c r="F51" s="379"/>
      <c r="G51" s="379"/>
      <c r="H51" s="379"/>
      <c r="I51" s="379"/>
      <c r="J51" s="390"/>
      <c r="K51" s="379"/>
      <c r="L51" s="379"/>
      <c r="M51" s="379"/>
      <c r="N51" s="379"/>
      <c r="O51" s="37">
        <f t="shared" si="5"/>
        <v>0</v>
      </c>
      <c r="P51" s="53"/>
      <c r="Q51" s="38"/>
      <c r="R51" s="17"/>
    </row>
    <row r="52" spans="1:18" ht="12.4" customHeight="1" x14ac:dyDescent="0.2">
      <c r="A52" s="134"/>
      <c r="B52" s="6"/>
      <c r="C52" s="379"/>
      <c r="D52" s="379"/>
      <c r="E52" s="379"/>
      <c r="F52" s="379"/>
      <c r="G52" s="379"/>
      <c r="H52" s="379"/>
      <c r="I52" s="379"/>
      <c r="J52" s="390"/>
      <c r="K52" s="379"/>
      <c r="L52" s="379"/>
      <c r="M52" s="379"/>
      <c r="N52" s="379"/>
      <c r="O52" s="37">
        <f t="shared" si="5"/>
        <v>0</v>
      </c>
      <c r="P52" s="53"/>
      <c r="Q52" s="38"/>
      <c r="R52" s="17"/>
    </row>
    <row r="53" spans="1:18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90"/>
      <c r="K53" s="379"/>
      <c r="L53" s="379"/>
      <c r="M53" s="379"/>
      <c r="N53" s="379"/>
      <c r="O53" s="37">
        <f t="shared" si="5"/>
        <v>0</v>
      </c>
      <c r="P53" s="53"/>
      <c r="Q53" s="38"/>
      <c r="R53" s="17"/>
    </row>
    <row r="54" spans="1:18" ht="12.4" customHeight="1" x14ac:dyDescent="0.2">
      <c r="A54" s="134"/>
      <c r="B54" s="6"/>
      <c r="C54" s="379"/>
      <c r="D54" s="379"/>
      <c r="E54" s="379"/>
      <c r="F54" s="379"/>
      <c r="G54" s="379"/>
      <c r="H54" s="379"/>
      <c r="I54" s="379"/>
      <c r="J54" s="390"/>
      <c r="K54" s="379"/>
      <c r="L54" s="379"/>
      <c r="M54" s="379"/>
      <c r="N54" s="379"/>
      <c r="O54" s="37">
        <f t="shared" si="5"/>
        <v>0</v>
      </c>
      <c r="P54" s="53"/>
      <c r="Q54" s="38"/>
      <c r="R54" s="17"/>
    </row>
    <row r="55" spans="1:18" ht="14.25" customHeight="1" x14ac:dyDescent="0.2">
      <c r="A55" s="576">
        <v>40</v>
      </c>
      <c r="B55" s="128" t="s">
        <v>263</v>
      </c>
      <c r="C55" s="371">
        <f>C56+C58</f>
        <v>0</v>
      </c>
      <c r="D55" s="371">
        <f t="shared" ref="D55:N55" si="6">D56+D58</f>
        <v>0</v>
      </c>
      <c r="E55" s="371">
        <f t="shared" si="6"/>
        <v>0</v>
      </c>
      <c r="F55" s="371">
        <f t="shared" si="6"/>
        <v>0</v>
      </c>
      <c r="G55" s="371">
        <f t="shared" si="6"/>
        <v>0</v>
      </c>
      <c r="H55" s="371">
        <f t="shared" si="6"/>
        <v>0</v>
      </c>
      <c r="I55" s="371">
        <f t="shared" si="6"/>
        <v>0</v>
      </c>
      <c r="J55" s="371">
        <f t="shared" si="6"/>
        <v>0</v>
      </c>
      <c r="K55" s="371">
        <f t="shared" si="6"/>
        <v>0</v>
      </c>
      <c r="L55" s="371">
        <f t="shared" si="6"/>
        <v>0</v>
      </c>
      <c r="M55" s="371">
        <f t="shared" si="6"/>
        <v>0</v>
      </c>
      <c r="N55" s="371">
        <f t="shared" si="6"/>
        <v>0</v>
      </c>
      <c r="O55" s="8">
        <f t="shared" si="5"/>
        <v>0</v>
      </c>
      <c r="P55" s="577"/>
      <c r="Q55" s="42"/>
      <c r="R55" s="17"/>
    </row>
    <row r="56" spans="1:18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</row>
    <row r="57" spans="1:18" ht="12.4" customHeight="1" x14ac:dyDescent="0.2">
      <c r="A57" s="134"/>
      <c r="B57" s="105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</row>
    <row r="58" spans="1:18" ht="12.4" customHeight="1" x14ac:dyDescent="0.2">
      <c r="A58" s="133"/>
      <c r="B58" s="5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</row>
    <row r="59" spans="1:18" ht="14.25" customHeight="1" x14ac:dyDescent="0.2">
      <c r="A59" s="206">
        <v>47</v>
      </c>
      <c r="B59" s="145" t="s">
        <v>20</v>
      </c>
      <c r="C59" s="177">
        <f t="shared" ref="C59:O59" si="7">SUM(C60:C61)</f>
        <v>0</v>
      </c>
      <c r="D59" s="177">
        <f t="shared" si="7"/>
        <v>0</v>
      </c>
      <c r="E59" s="177">
        <f t="shared" si="7"/>
        <v>0</v>
      </c>
      <c r="F59" s="177">
        <f t="shared" si="7"/>
        <v>0</v>
      </c>
      <c r="G59" s="177">
        <f t="shared" si="7"/>
        <v>0</v>
      </c>
      <c r="H59" s="177">
        <f t="shared" si="7"/>
        <v>0</v>
      </c>
      <c r="I59" s="177">
        <f t="shared" si="7"/>
        <v>0</v>
      </c>
      <c r="J59" s="177">
        <f t="shared" si="7"/>
        <v>0</v>
      </c>
      <c r="K59" s="177">
        <f t="shared" si="7"/>
        <v>0</v>
      </c>
      <c r="L59" s="177">
        <f t="shared" si="7"/>
        <v>0</v>
      </c>
      <c r="M59" s="177">
        <f t="shared" si="7"/>
        <v>0</v>
      </c>
      <c r="N59" s="177">
        <f t="shared" si="7"/>
        <v>0</v>
      </c>
      <c r="O59" s="255">
        <f t="shared" si="7"/>
        <v>0</v>
      </c>
      <c r="P59" s="40"/>
      <c r="Q59" s="48"/>
      <c r="R59" s="17"/>
    </row>
    <row r="60" spans="1:18" ht="14.25" customHeight="1" x14ac:dyDescent="0.2">
      <c r="A60" s="135"/>
      <c r="B60" s="6" t="s">
        <v>218</v>
      </c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2"/>
      <c r="N60" s="382"/>
      <c r="O60" s="37">
        <f t="shared" ref="O60:O65" si="8">SUM(C60:N60)</f>
        <v>0</v>
      </c>
      <c r="P60" s="6"/>
      <c r="Q60" s="38"/>
      <c r="R60" s="17"/>
    </row>
    <row r="61" spans="1:18" ht="14.25" customHeight="1" x14ac:dyDescent="0.2">
      <c r="A61" s="133"/>
      <c r="B61" s="5" t="s">
        <v>237</v>
      </c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2"/>
      <c r="N61" s="382"/>
      <c r="O61" s="37">
        <f t="shared" si="8"/>
        <v>0</v>
      </c>
      <c r="P61" s="5"/>
      <c r="Q61" s="49"/>
      <c r="R61" s="17"/>
    </row>
    <row r="62" spans="1:18" ht="14.25" customHeight="1" x14ac:dyDescent="0.2">
      <c r="A62" s="127">
        <v>49</v>
      </c>
      <c r="B62" s="128" t="s">
        <v>432</v>
      </c>
      <c r="C62" s="374"/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 t="shared" si="8"/>
        <v>0</v>
      </c>
      <c r="P62" s="5"/>
      <c r="Q62" s="49"/>
      <c r="R62" s="17"/>
    </row>
    <row r="63" spans="1:18" ht="14.25" customHeight="1" x14ac:dyDescent="0.2">
      <c r="A63" s="136">
        <v>92</v>
      </c>
      <c r="B63" s="128" t="s">
        <v>220</v>
      </c>
      <c r="C63" s="371"/>
      <c r="D63" s="385"/>
      <c r="E63" s="385"/>
      <c r="F63" s="385"/>
      <c r="G63" s="385"/>
      <c r="H63" s="385"/>
      <c r="I63" s="385"/>
      <c r="J63" s="385"/>
      <c r="K63" s="385"/>
      <c r="L63" s="385"/>
      <c r="M63" s="385"/>
      <c r="N63" s="385"/>
      <c r="O63" s="8">
        <f t="shared" si="8"/>
        <v>0</v>
      </c>
      <c r="P63" s="87"/>
      <c r="Q63" s="31"/>
      <c r="R63" s="17"/>
    </row>
    <row r="64" spans="1:18" ht="14.25" customHeight="1" x14ac:dyDescent="0.2">
      <c r="A64" s="127">
        <v>93</v>
      </c>
      <c r="B64" s="128" t="s">
        <v>184</v>
      </c>
      <c r="C64" s="385"/>
      <c r="D64" s="385"/>
      <c r="E64" s="385"/>
      <c r="F64" s="385"/>
      <c r="G64" s="385"/>
      <c r="H64" s="385"/>
      <c r="I64" s="385"/>
      <c r="J64" s="385"/>
      <c r="K64" s="385"/>
      <c r="L64" s="385"/>
      <c r="M64" s="385"/>
      <c r="N64" s="385"/>
      <c r="O64" s="8">
        <f t="shared" si="8"/>
        <v>0</v>
      </c>
      <c r="P64" s="87"/>
      <c r="Q64" s="42"/>
      <c r="R64" s="17"/>
    </row>
    <row r="65" spans="1:18" ht="14.25" customHeight="1" thickBot="1" x14ac:dyDescent="0.25">
      <c r="A65" s="496">
        <v>20</v>
      </c>
      <c r="B65" s="137" t="s">
        <v>236</v>
      </c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8"/>
      <c r="N65" s="388"/>
      <c r="O65" s="124">
        <f t="shared" si="8"/>
        <v>0</v>
      </c>
      <c r="P65" s="502"/>
      <c r="Q65" s="503"/>
      <c r="R65" s="17"/>
    </row>
    <row r="66" spans="1:18" ht="17.25" customHeight="1" thickBot="1" x14ac:dyDescent="0.25">
      <c r="A66" s="879" t="s">
        <v>162</v>
      </c>
      <c r="B66" s="880"/>
      <c r="C66" s="309">
        <f>C4+C5+C6+C11+C16+C19+C25+C55+C59+C62+C63+C64+C65</f>
        <v>0</v>
      </c>
      <c r="D66" s="309">
        <f t="shared" ref="D66:N66" si="9">D4+D5+D6+D11+D16+D19+D25+D55+D59+D62+D63+D64+D65</f>
        <v>0</v>
      </c>
      <c r="E66" s="309">
        <f t="shared" si="9"/>
        <v>0</v>
      </c>
      <c r="F66" s="309">
        <f t="shared" si="9"/>
        <v>0</v>
      </c>
      <c r="G66" s="309">
        <f t="shared" si="9"/>
        <v>0</v>
      </c>
      <c r="H66" s="309">
        <f t="shared" si="9"/>
        <v>0</v>
      </c>
      <c r="I66" s="309">
        <f t="shared" si="9"/>
        <v>0</v>
      </c>
      <c r="J66" s="309">
        <f t="shared" si="9"/>
        <v>0</v>
      </c>
      <c r="K66" s="309">
        <f t="shared" si="9"/>
        <v>0</v>
      </c>
      <c r="L66" s="309">
        <f t="shared" si="9"/>
        <v>0</v>
      </c>
      <c r="M66" s="309">
        <f t="shared" si="9"/>
        <v>0</v>
      </c>
      <c r="N66" s="309">
        <f t="shared" si="9"/>
        <v>0</v>
      </c>
      <c r="O66" s="309">
        <f>O4+O5+O6+O11+O16+O19+O25+O55+O59+O62+O63+O64+O65</f>
        <v>0</v>
      </c>
      <c r="P66" s="309">
        <f>P4+P5+P6+P11+P16+P19+P25+P55+P59+P62+P63+P64+P65</f>
        <v>0</v>
      </c>
      <c r="Q66" s="513" t="e">
        <f>O66/P66*100</f>
        <v>#DIV/0!</v>
      </c>
      <c r="R66" s="17"/>
    </row>
    <row r="67" spans="1:18" ht="17.25" hidden="1" customHeight="1" thickBot="1" x14ac:dyDescent="0.25">
      <c r="A67" s="138">
        <v>51</v>
      </c>
      <c r="B67" s="146" t="s">
        <v>152</v>
      </c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2">
        <f>SUM(C67:N67)</f>
        <v>0</v>
      </c>
      <c r="P67" s="12"/>
      <c r="Q67" s="36"/>
      <c r="R67" s="17"/>
    </row>
    <row r="68" spans="1:18" ht="15" customHeight="1" thickBot="1" x14ac:dyDescent="0.25">
      <c r="A68" s="195">
        <v>52</v>
      </c>
      <c r="B68" s="139" t="s">
        <v>164</v>
      </c>
      <c r="C68" s="387"/>
      <c r="D68" s="387"/>
      <c r="E68" s="408"/>
      <c r="F68" s="387"/>
      <c r="G68" s="387"/>
      <c r="H68" s="408"/>
      <c r="I68" s="387"/>
      <c r="J68" s="387"/>
      <c r="K68" s="387"/>
      <c r="L68" s="387"/>
      <c r="M68" s="387"/>
      <c r="N68" s="387"/>
      <c r="O68" s="12">
        <f>SUM(C68:N68)</f>
        <v>0</v>
      </c>
      <c r="P68" s="12"/>
      <c r="Q68" s="196" t="e">
        <f>O68/P68*100</f>
        <v>#DIV/0!</v>
      </c>
      <c r="R68" s="17"/>
    </row>
    <row r="69" spans="1:18" ht="17.25" customHeight="1" thickBot="1" x14ac:dyDescent="0.25">
      <c r="A69" s="877" t="s">
        <v>163</v>
      </c>
      <c r="B69" s="878"/>
      <c r="C69" s="310">
        <f>SUM(C66:C68)</f>
        <v>0</v>
      </c>
      <c r="D69" s="310">
        <f t="shared" ref="D69:P69" si="10">SUM(D66:D68)</f>
        <v>0</v>
      </c>
      <c r="E69" s="310">
        <f t="shared" si="10"/>
        <v>0</v>
      </c>
      <c r="F69" s="310">
        <f t="shared" si="10"/>
        <v>0</v>
      </c>
      <c r="G69" s="310">
        <f t="shared" si="10"/>
        <v>0</v>
      </c>
      <c r="H69" s="310">
        <f t="shared" si="10"/>
        <v>0</v>
      </c>
      <c r="I69" s="310">
        <f t="shared" si="10"/>
        <v>0</v>
      </c>
      <c r="J69" s="310">
        <f t="shared" si="10"/>
        <v>0</v>
      </c>
      <c r="K69" s="310">
        <f t="shared" si="10"/>
        <v>0</v>
      </c>
      <c r="L69" s="310">
        <f t="shared" si="10"/>
        <v>0</v>
      </c>
      <c r="M69" s="310">
        <f t="shared" si="10"/>
        <v>0</v>
      </c>
      <c r="N69" s="310">
        <f t="shared" si="10"/>
        <v>0</v>
      </c>
      <c r="O69" s="311">
        <f t="shared" si="10"/>
        <v>0</v>
      </c>
      <c r="P69" s="311">
        <f t="shared" si="10"/>
        <v>0</v>
      </c>
      <c r="Q69" s="312" t="e">
        <f>O69/P69*100</f>
        <v>#DIV/0!</v>
      </c>
      <c r="R69" s="17"/>
    </row>
    <row r="70" spans="1:18" ht="15" customHeight="1" x14ac:dyDescent="0.2">
      <c r="A70" s="414"/>
      <c r="B70" s="395"/>
      <c r="C70" s="394"/>
      <c r="D70" s="395"/>
      <c r="E70" s="394"/>
      <c r="F70" s="396"/>
      <c r="G70" s="396"/>
      <c r="H70" s="395"/>
      <c r="I70" s="395"/>
      <c r="J70" s="395"/>
      <c r="K70" s="395"/>
      <c r="L70" s="395"/>
      <c r="M70" s="395"/>
      <c r="N70" s="395"/>
      <c r="O70" s="395"/>
      <c r="P70" s="395"/>
      <c r="Q70" s="38"/>
      <c r="R70" s="17"/>
    </row>
    <row r="71" spans="1:18" ht="14.25" customHeight="1" x14ac:dyDescent="0.2">
      <c r="A71" s="415"/>
      <c r="B71" s="395"/>
      <c r="C71" s="396"/>
      <c r="D71" s="396"/>
      <c r="E71" s="396"/>
      <c r="F71" s="396"/>
      <c r="G71" s="396"/>
      <c r="H71" s="398"/>
      <c r="I71" s="398"/>
      <c r="J71" s="400"/>
      <c r="K71" s="395"/>
      <c r="L71" s="395"/>
      <c r="M71" s="395"/>
      <c r="N71" s="395"/>
      <c r="O71" s="395"/>
      <c r="P71" s="395"/>
      <c r="Q71" s="38"/>
      <c r="R71" s="17"/>
    </row>
    <row r="72" spans="1:18" ht="12" x14ac:dyDescent="0.2">
      <c r="A72" s="406"/>
      <c r="B72" s="395"/>
      <c r="C72" s="396"/>
      <c r="D72" s="396"/>
      <c r="E72" s="396"/>
      <c r="F72" s="396"/>
      <c r="G72" s="396"/>
      <c r="H72" s="403"/>
      <c r="I72" s="395"/>
      <c r="J72" s="395"/>
      <c r="K72" s="395"/>
      <c r="L72" s="395"/>
      <c r="M72" s="395"/>
      <c r="N72" s="395"/>
      <c r="O72" s="395"/>
      <c r="P72" s="395"/>
      <c r="Q72" s="38"/>
      <c r="R72" s="17"/>
    </row>
    <row r="73" spans="1:18" ht="12" x14ac:dyDescent="0.2">
      <c r="A73" s="406"/>
      <c r="B73" s="395"/>
      <c r="C73" s="396"/>
      <c r="D73" s="396"/>
      <c r="E73" s="396"/>
      <c r="F73" s="396"/>
      <c r="G73" s="396"/>
      <c r="H73" s="398"/>
      <c r="I73" s="398"/>
      <c r="J73" s="395"/>
      <c r="K73" s="395"/>
      <c r="L73" s="395"/>
      <c r="M73" s="395"/>
      <c r="N73" s="395"/>
      <c r="O73" s="395"/>
      <c r="P73" s="395"/>
      <c r="Q73" s="395"/>
      <c r="R73" s="17"/>
    </row>
    <row r="74" spans="1:18" ht="12" x14ac:dyDescent="0.2">
      <c r="A74" s="406"/>
      <c r="B74" s="395"/>
      <c r="C74" s="396"/>
      <c r="D74" s="396"/>
      <c r="E74" s="396"/>
      <c r="F74" s="396"/>
      <c r="G74" s="396"/>
      <c r="H74" s="395"/>
      <c r="I74" s="398"/>
      <c r="J74" s="398"/>
      <c r="K74" s="395"/>
      <c r="L74" s="395"/>
      <c r="M74" s="395"/>
      <c r="N74" s="395"/>
      <c r="O74" s="395"/>
      <c r="P74" s="395"/>
      <c r="Q74" s="395"/>
      <c r="R74" s="17"/>
    </row>
    <row r="75" spans="1:18" ht="12" x14ac:dyDescent="0.2">
      <c r="A75" s="406"/>
      <c r="B75" s="395"/>
      <c r="C75" s="396"/>
      <c r="D75" s="396"/>
      <c r="E75" s="396"/>
      <c r="F75" s="396"/>
      <c r="G75" s="396"/>
      <c r="H75" s="395"/>
      <c r="I75" s="395"/>
      <c r="J75" s="395"/>
      <c r="K75" s="395"/>
      <c r="L75" s="395"/>
      <c r="M75" s="395"/>
      <c r="N75" s="395"/>
      <c r="O75" s="395"/>
      <c r="P75" s="395"/>
      <c r="Q75" s="395"/>
      <c r="R75" s="17"/>
    </row>
    <row r="76" spans="1:18" ht="12" x14ac:dyDescent="0.2">
      <c r="A76" s="407"/>
      <c r="B76" s="395"/>
      <c r="C76" s="396"/>
      <c r="D76" s="396"/>
      <c r="E76" s="396"/>
      <c r="F76" s="396"/>
      <c r="G76" s="396"/>
      <c r="H76" s="395"/>
      <c r="I76" s="395"/>
      <c r="J76" s="395"/>
      <c r="K76" s="395"/>
      <c r="L76" s="395"/>
      <c r="M76" s="395"/>
      <c r="N76" s="395"/>
      <c r="O76" s="395"/>
      <c r="P76" s="395"/>
      <c r="Q76" s="395"/>
      <c r="R76" s="17"/>
    </row>
    <row r="77" spans="1:18" ht="12" x14ac:dyDescent="0.2">
      <c r="A77" s="407"/>
      <c r="B77" s="395"/>
      <c r="C77" s="416"/>
      <c r="D77" s="416"/>
      <c r="E77" s="416"/>
      <c r="F77" s="416"/>
      <c r="G77" s="416"/>
      <c r="H77" s="395"/>
      <c r="I77" s="395"/>
      <c r="J77" s="395"/>
      <c r="K77" s="395"/>
      <c r="L77" s="395"/>
      <c r="M77" s="395"/>
      <c r="N77" s="395"/>
      <c r="O77" s="395"/>
      <c r="P77" s="395"/>
      <c r="Q77" s="395"/>
      <c r="R77" s="17"/>
    </row>
    <row r="78" spans="1:18" ht="12" x14ac:dyDescent="0.2">
      <c r="A78" s="407"/>
      <c r="B78" s="395"/>
      <c r="C78" s="416"/>
      <c r="D78" s="416"/>
      <c r="E78" s="416"/>
      <c r="F78" s="416"/>
      <c r="G78" s="416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17"/>
    </row>
    <row r="79" spans="1:18" ht="12" x14ac:dyDescent="0.2">
      <c r="A79" s="18"/>
      <c r="B79" s="17"/>
      <c r="C79" s="27"/>
      <c r="D79" s="27"/>
      <c r="E79" s="27"/>
      <c r="F79" s="27"/>
      <c r="G79" s="27"/>
      <c r="H79" s="17"/>
      <c r="I79" s="17"/>
      <c r="J79" s="17"/>
      <c r="K79" s="17"/>
      <c r="L79" s="17"/>
      <c r="M79" s="17"/>
      <c r="N79" s="395"/>
      <c r="O79" s="395"/>
      <c r="P79" s="395"/>
      <c r="Q79" s="395"/>
      <c r="R79" s="17"/>
    </row>
    <row r="80" spans="1:18" ht="12" x14ac:dyDescent="0.2">
      <c r="A80" s="18"/>
      <c r="B80" s="17"/>
      <c r="C80" s="27"/>
      <c r="D80" s="27"/>
      <c r="E80" s="27"/>
      <c r="F80" s="27"/>
      <c r="G80" s="27"/>
      <c r="H80" s="17"/>
      <c r="I80" s="17"/>
      <c r="J80" s="17"/>
      <c r="K80" s="17"/>
      <c r="L80" s="17"/>
      <c r="M80" s="17"/>
      <c r="N80" s="395"/>
      <c r="O80" s="395"/>
      <c r="P80" s="395"/>
      <c r="Q80" s="395"/>
      <c r="R80" s="17"/>
    </row>
    <row r="81" spans="1:18" ht="12" x14ac:dyDescent="0.2">
      <c r="A81" s="18"/>
      <c r="B81" s="17"/>
      <c r="C81" s="27"/>
      <c r="D81" s="27"/>
      <c r="E81" s="27"/>
      <c r="F81" s="27"/>
      <c r="G81" s="27"/>
      <c r="H81" s="17"/>
      <c r="I81" s="17"/>
      <c r="J81" s="17"/>
      <c r="K81" s="17"/>
      <c r="L81" s="17"/>
      <c r="M81" s="17"/>
      <c r="N81" s="17"/>
      <c r="O81" s="17"/>
      <c r="P81" s="17"/>
      <c r="Q81" s="38"/>
      <c r="R81" s="17"/>
    </row>
    <row r="82" spans="1:18" ht="12" x14ac:dyDescent="0.2">
      <c r="A82" s="18"/>
      <c r="B82" s="17"/>
      <c r="C82" s="27"/>
      <c r="D82" s="27"/>
      <c r="E82" s="27"/>
      <c r="F82" s="27"/>
      <c r="G82" s="27"/>
      <c r="H82" s="17"/>
      <c r="I82" s="17"/>
      <c r="J82" s="17"/>
      <c r="K82" s="17"/>
      <c r="L82" s="17"/>
      <c r="M82" s="17"/>
      <c r="N82" s="17"/>
      <c r="O82" s="17"/>
      <c r="P82" s="17"/>
      <c r="Q82" s="38"/>
      <c r="R82" s="17"/>
    </row>
    <row r="83" spans="1:18" ht="12" x14ac:dyDescent="0.2">
      <c r="A83" s="18"/>
      <c r="B83" s="17"/>
      <c r="C83" s="27"/>
      <c r="D83" s="27"/>
      <c r="E83" s="27"/>
      <c r="F83" s="27"/>
      <c r="G83" s="27"/>
      <c r="H83" s="17"/>
      <c r="I83" s="17"/>
      <c r="J83" s="17"/>
      <c r="K83" s="17"/>
      <c r="L83" s="17"/>
      <c r="M83" s="17"/>
      <c r="N83" s="17"/>
      <c r="O83" s="17"/>
      <c r="P83" s="17"/>
      <c r="Q83" s="38"/>
      <c r="R83" s="17"/>
    </row>
    <row r="84" spans="1:18" ht="12" x14ac:dyDescent="0.2">
      <c r="A84" s="18"/>
      <c r="B84" s="17"/>
      <c r="C84" s="27"/>
      <c r="D84" s="27"/>
      <c r="E84" s="27"/>
      <c r="F84" s="27"/>
      <c r="G84" s="27"/>
      <c r="H84" s="17"/>
      <c r="I84" s="17"/>
      <c r="J84" s="17"/>
      <c r="K84" s="17"/>
      <c r="L84" s="17"/>
      <c r="M84" s="17"/>
      <c r="N84" s="17"/>
      <c r="O84" s="17"/>
      <c r="P84" s="17"/>
      <c r="Q84" s="38"/>
      <c r="R84" s="17"/>
    </row>
    <row r="85" spans="1:18" ht="12" x14ac:dyDescent="0.2">
      <c r="A85" s="18"/>
      <c r="B85" s="17"/>
      <c r="C85" s="27"/>
      <c r="D85" s="27"/>
      <c r="E85" s="27"/>
      <c r="F85" s="27"/>
      <c r="G85" s="27"/>
      <c r="H85" s="17"/>
      <c r="I85" s="17"/>
      <c r="J85" s="17"/>
      <c r="K85" s="17"/>
      <c r="L85" s="17"/>
      <c r="M85" s="17"/>
      <c r="N85" s="17"/>
      <c r="O85" s="17"/>
      <c r="P85" s="17"/>
      <c r="Q85" s="38"/>
      <c r="R85" s="17"/>
    </row>
    <row r="86" spans="1:18" ht="12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17"/>
      <c r="L86" s="17"/>
      <c r="M86" s="17"/>
      <c r="N86" s="17"/>
      <c r="O86" s="17"/>
      <c r="P86" s="17"/>
      <c r="Q86" s="38"/>
      <c r="R86" s="17"/>
    </row>
    <row r="87" spans="1:18" ht="12" x14ac:dyDescent="0.2">
      <c r="A87" s="18"/>
      <c r="B87" s="17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38"/>
      <c r="R87" s="17"/>
    </row>
    <row r="88" spans="1:18" ht="12" x14ac:dyDescent="0.2">
      <c r="A88" s="18"/>
      <c r="B88" s="17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38"/>
      <c r="R88" s="17"/>
    </row>
    <row r="89" spans="1:18" ht="12" x14ac:dyDescent="0.2">
      <c r="A89" s="18"/>
      <c r="B89" s="17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38"/>
      <c r="R89" s="17"/>
    </row>
    <row r="90" spans="1:18" ht="12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38"/>
      <c r="R90" s="17"/>
    </row>
    <row r="91" spans="1:18" ht="12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38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38"/>
      <c r="R92" s="17"/>
    </row>
    <row r="93" spans="1:18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38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38"/>
      <c r="R94" s="17"/>
    </row>
    <row r="95" spans="1:18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38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38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38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38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38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38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38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38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38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38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38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38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38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38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38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38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38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38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38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38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38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38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38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38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38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38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38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38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38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38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38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38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38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38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38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38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38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38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38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38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38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38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38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38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38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38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38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38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38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38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38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38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38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38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38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38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38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38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38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38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38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38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38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38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38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38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38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38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38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38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38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38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38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38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38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38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38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38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38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38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38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38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38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38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38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38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38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38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38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38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38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38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38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38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38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38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38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38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38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38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38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38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38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38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38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38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38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38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38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38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38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38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38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38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38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38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38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38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38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38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38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38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38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38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38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38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38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38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38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38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38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38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38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38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38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38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38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38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38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38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38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38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38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38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38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38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38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38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38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38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38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38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38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38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38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38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38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38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38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38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38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38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38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38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38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38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38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38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38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38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38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38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38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38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38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38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38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38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38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38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38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38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38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38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38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38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38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38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38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38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38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38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38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38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38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38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38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38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38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38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38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38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38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38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38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38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38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38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38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38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38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38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38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38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38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38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38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38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38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38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38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38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38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38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38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38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38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38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38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38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38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38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38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38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38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38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38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38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38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38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38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38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38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38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38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38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38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38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38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38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38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38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38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38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38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38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38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38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38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38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38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38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38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38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38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38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38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38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38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38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38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38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38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38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38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38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38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38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38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38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38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38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38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38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38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38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38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38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38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38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38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38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38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38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38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38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38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38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38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38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38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38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38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38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38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38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38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38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38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38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38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38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38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38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38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38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38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38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38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38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38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38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38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38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38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38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38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38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38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38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38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38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38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38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38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38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38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38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38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38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38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38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38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38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38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38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38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38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38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38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38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</sheetData>
  <mergeCells count="4">
    <mergeCell ref="A2:Q2"/>
    <mergeCell ref="A69:B69"/>
    <mergeCell ref="A66:B66"/>
    <mergeCell ref="A3:B3"/>
  </mergeCells>
  <phoneticPr fontId="0" type="noConversion"/>
  <conditionalFormatting sqref="P5 P8:P10 P24 P27:P32 P41:P42 P45:P48">
    <cfRule type="cellIs" dxfId="26" priority="2" stopIfTrue="1" operator="greaterThan">
      <formula>100</formula>
    </cfRule>
  </conditionalFormatting>
  <conditionalFormatting sqref="P55:P59">
    <cfRule type="cellIs" dxfId="25" priority="1" stopIfTrue="1" operator="greaterThan">
      <formula>100</formula>
    </cfRule>
  </conditionalFormatting>
  <printOptions horizontalCentered="1"/>
  <pageMargins left="0.19685039370078741" right="0.19685039370078741" top="0.55118110236220474" bottom="0.35433070866141736" header="0.27559055118110237" footer="0.15748031496062992"/>
  <pageSetup paperSize="9" scale="72" orientation="landscape" r:id="rId1"/>
  <headerFooter alignWithMargins="0">
    <oddHeader>&amp;L&amp;9Seção Financeira/ SADM/ EPSJV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Y127"/>
  <sheetViews>
    <sheetView topLeftCell="A40" zoomScaleNormal="100" workbookViewId="0">
      <pane xSplit="2" topLeftCell="C1" activePane="topRight" state="frozen"/>
      <selection pane="topRight" activeCell="B72" sqref="B72"/>
    </sheetView>
  </sheetViews>
  <sheetFormatPr defaultColWidth="9.28515625" defaultRowHeight="12.75" x14ac:dyDescent="0.2"/>
  <cols>
    <col min="1" max="1" width="5.42578125" style="14" customWidth="1"/>
    <col min="2" max="2" width="25.5703125" style="1" customWidth="1"/>
    <col min="3" max="3" width="11.28515625" style="3" customWidth="1"/>
    <col min="4" max="5" width="9.7109375" style="3" customWidth="1"/>
    <col min="6" max="6" width="10" style="580" customWidth="1"/>
    <col min="7" max="7" width="10.7109375" style="580" customWidth="1"/>
    <col min="8" max="9" width="10.7109375" style="546" customWidth="1"/>
    <col min="10" max="13" width="10.7109375" style="1" customWidth="1"/>
    <col min="14" max="14" width="12.42578125" style="1" bestFit="1" customWidth="1"/>
    <col min="15" max="15" width="12.42578125" style="1" customWidth="1"/>
    <col min="16" max="16" width="11.7109375" style="1" customWidth="1"/>
    <col min="17" max="17" width="7.42578125" style="1" customWidth="1"/>
    <col min="18" max="18" width="9.28515625" style="1" customWidth="1"/>
    <col min="19" max="19" width="5.5703125" customWidth="1"/>
    <col min="20" max="20" width="5.28515625" customWidth="1"/>
    <col min="21" max="21" width="26.42578125" style="1" customWidth="1"/>
    <col min="22" max="22" width="12.140625" style="1" customWidth="1"/>
    <col min="23" max="16384" width="9.28515625" style="1"/>
  </cols>
  <sheetData>
    <row r="1" spans="1:25" ht="15" x14ac:dyDescent="0.25">
      <c r="A1" s="61" t="s">
        <v>418</v>
      </c>
      <c r="O1" s="13"/>
    </row>
    <row r="2" spans="1:25" ht="18" x14ac:dyDescent="0.25">
      <c r="A2" s="876" t="s">
        <v>135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203"/>
    </row>
    <row r="3" spans="1:25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633" t="s">
        <v>16</v>
      </c>
      <c r="G3" s="651" t="s">
        <v>17</v>
      </c>
      <c r="H3" s="662" t="s">
        <v>3</v>
      </c>
      <c r="I3" s="658" t="s">
        <v>4</v>
      </c>
      <c r="J3" s="116" t="s">
        <v>5</v>
      </c>
      <c r="K3" s="116" t="s">
        <v>6</v>
      </c>
      <c r="L3" s="83" t="s">
        <v>7</v>
      </c>
      <c r="M3" s="116" t="s">
        <v>8</v>
      </c>
      <c r="N3" s="118" t="s">
        <v>9</v>
      </c>
      <c r="O3" s="119" t="s">
        <v>28</v>
      </c>
      <c r="P3" s="57" t="s">
        <v>157</v>
      </c>
      <c r="Q3" s="120" t="s">
        <v>76</v>
      </c>
      <c r="R3" s="112"/>
      <c r="S3"/>
      <c r="T3"/>
      <c r="U3"/>
      <c r="V3"/>
      <c r="W3" s="112"/>
      <c r="X3" s="112"/>
      <c r="Y3" s="112"/>
    </row>
    <row r="4" spans="1:25" ht="14.25" customHeight="1" x14ac:dyDescent="0.2">
      <c r="A4" s="127">
        <v>14</v>
      </c>
      <c r="B4" s="128" t="s">
        <v>10</v>
      </c>
      <c r="C4" s="370"/>
      <c r="D4" s="370"/>
      <c r="E4" s="371"/>
      <c r="F4" s="617"/>
      <c r="G4" s="617"/>
      <c r="H4" s="617"/>
      <c r="I4" s="617"/>
      <c r="J4" s="371"/>
      <c r="K4" s="371"/>
      <c r="L4" s="371"/>
      <c r="M4" s="371"/>
      <c r="N4" s="371"/>
      <c r="O4" s="30">
        <f t="shared" ref="O4:O10" si="0">SUM(C4:N4)</f>
        <v>0</v>
      </c>
      <c r="P4" s="8"/>
      <c r="Q4" s="31" t="e">
        <f>O4/P4*100</f>
        <v>#DIV/0!</v>
      </c>
      <c r="R4" s="17"/>
      <c r="U4"/>
      <c r="V4"/>
      <c r="W4" s="17"/>
      <c r="X4" s="17"/>
      <c r="Y4" s="17"/>
    </row>
    <row r="5" spans="1:25" ht="14.25" customHeight="1" x14ac:dyDescent="0.2">
      <c r="A5" s="468">
        <v>18</v>
      </c>
      <c r="B5" s="128" t="s">
        <v>210</v>
      </c>
      <c r="C5" s="371">
        <v>30600</v>
      </c>
      <c r="D5" s="371">
        <v>30600</v>
      </c>
      <c r="E5" s="371"/>
      <c r="F5" s="432"/>
      <c r="G5" s="432"/>
      <c r="H5" s="432"/>
      <c r="I5" s="432"/>
      <c r="J5" s="371"/>
      <c r="K5" s="376"/>
      <c r="L5" s="376"/>
      <c r="M5" s="376"/>
      <c r="N5" s="376"/>
      <c r="O5" s="8">
        <f>SUM(C5:N5)</f>
        <v>61200</v>
      </c>
      <c r="P5" s="8"/>
      <c r="Q5" s="31"/>
      <c r="R5" s="17"/>
      <c r="U5"/>
      <c r="V5"/>
      <c r="W5" s="17"/>
      <c r="X5" s="17"/>
      <c r="Y5" s="17"/>
    </row>
    <row r="6" spans="1:25" ht="14.25" customHeight="1" x14ac:dyDescent="0.2">
      <c r="A6" s="127">
        <v>30</v>
      </c>
      <c r="B6" s="128" t="s">
        <v>23</v>
      </c>
      <c r="C6" s="114">
        <f>SUM(C7:C10)</f>
        <v>0</v>
      </c>
      <c r="D6" s="114">
        <f t="shared" ref="D6:N6" si="1">SUM(D7:D10)</f>
        <v>0</v>
      </c>
      <c r="E6" s="114">
        <f t="shared" si="1"/>
        <v>0</v>
      </c>
      <c r="F6" s="664">
        <f t="shared" si="1"/>
        <v>0</v>
      </c>
      <c r="G6" s="664">
        <f t="shared" si="1"/>
        <v>0</v>
      </c>
      <c r="H6" s="664">
        <f t="shared" si="1"/>
        <v>0</v>
      </c>
      <c r="I6" s="664">
        <f t="shared" si="1"/>
        <v>0</v>
      </c>
      <c r="J6" s="114">
        <f t="shared" si="1"/>
        <v>0</v>
      </c>
      <c r="K6" s="114">
        <f t="shared" si="1"/>
        <v>0</v>
      </c>
      <c r="L6" s="114">
        <f t="shared" si="1"/>
        <v>0</v>
      </c>
      <c r="M6" s="114">
        <f t="shared" si="1"/>
        <v>0</v>
      </c>
      <c r="N6" s="114">
        <f t="shared" si="1"/>
        <v>0</v>
      </c>
      <c r="O6" s="30">
        <f>SUM(O7:O10)</f>
        <v>0</v>
      </c>
      <c r="P6" s="30">
        <f>SUM(P7:P10)</f>
        <v>0</v>
      </c>
      <c r="Q6" s="42"/>
      <c r="R6" s="28"/>
      <c r="U6"/>
      <c r="V6"/>
      <c r="W6" s="17"/>
      <c r="X6" s="17"/>
      <c r="Y6" s="17"/>
    </row>
    <row r="7" spans="1:25" ht="12.4" customHeight="1" x14ac:dyDescent="0.2">
      <c r="A7" s="129"/>
      <c r="B7" s="115" t="s">
        <v>24</v>
      </c>
      <c r="C7" s="372"/>
      <c r="D7" s="372"/>
      <c r="E7" s="372"/>
      <c r="F7" s="372"/>
      <c r="G7" s="372"/>
      <c r="H7" s="372"/>
      <c r="I7" s="372"/>
      <c r="J7" s="372"/>
      <c r="K7" s="372"/>
      <c r="L7" s="372"/>
      <c r="M7" s="372"/>
      <c r="N7" s="372"/>
      <c r="O7" s="9">
        <f t="shared" si="0"/>
        <v>0</v>
      </c>
      <c r="P7" s="10"/>
      <c r="Q7" s="38"/>
      <c r="R7" s="28"/>
      <c r="U7"/>
      <c r="V7"/>
      <c r="W7" s="17"/>
      <c r="X7" s="17"/>
      <c r="Y7" s="17"/>
    </row>
    <row r="8" spans="1:25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 t="shared" si="0"/>
        <v>0</v>
      </c>
      <c r="P8" s="10"/>
      <c r="Q8" s="38"/>
      <c r="R8" s="28"/>
      <c r="U8"/>
      <c r="V8"/>
      <c r="W8" s="17"/>
      <c r="X8" s="17"/>
      <c r="Y8" s="17"/>
    </row>
    <row r="9" spans="1:25" ht="12.4" customHeight="1" x14ac:dyDescent="0.2">
      <c r="A9" s="130"/>
      <c r="B9" s="6" t="s">
        <v>140</v>
      </c>
      <c r="C9" s="377"/>
      <c r="D9" s="377"/>
      <c r="E9" s="377"/>
      <c r="F9" s="729"/>
      <c r="G9" s="729"/>
      <c r="H9" s="729"/>
      <c r="I9" s="729"/>
      <c r="J9" s="729"/>
      <c r="K9" s="377"/>
      <c r="L9" s="377"/>
      <c r="M9" s="377"/>
      <c r="N9" s="377"/>
      <c r="O9" s="10">
        <f t="shared" si="0"/>
        <v>0</v>
      </c>
      <c r="P9" s="10"/>
      <c r="Q9" s="38"/>
      <c r="R9" s="28"/>
      <c r="U9"/>
      <c r="V9"/>
      <c r="W9" s="17"/>
      <c r="X9" s="17"/>
      <c r="Y9" s="17"/>
    </row>
    <row r="10" spans="1:25" ht="12.4" customHeight="1" x14ac:dyDescent="0.2">
      <c r="A10" s="131"/>
      <c r="B10" s="5" t="s">
        <v>305</v>
      </c>
      <c r="C10" s="378"/>
      <c r="D10" s="378"/>
      <c r="E10" s="378"/>
      <c r="F10" s="636"/>
      <c r="G10" s="636"/>
      <c r="H10" s="636"/>
      <c r="I10" s="636"/>
      <c r="J10" s="378"/>
      <c r="K10" s="378"/>
      <c r="L10" s="378"/>
      <c r="M10" s="389"/>
      <c r="N10" s="389"/>
      <c r="O10" s="39">
        <f t="shared" si="0"/>
        <v>0</v>
      </c>
      <c r="P10" s="10"/>
      <c r="Q10" s="38"/>
      <c r="R10" s="17"/>
      <c r="U10"/>
      <c r="V10"/>
      <c r="W10" s="17"/>
      <c r="X10" s="17"/>
      <c r="Y10" s="17"/>
    </row>
    <row r="11" spans="1:25" ht="14.25" customHeight="1" x14ac:dyDescent="0.2">
      <c r="A11" s="127">
        <v>33</v>
      </c>
      <c r="B11" s="128" t="s">
        <v>18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634">
        <f t="shared" si="2"/>
        <v>0</v>
      </c>
      <c r="G11" s="634">
        <f t="shared" si="2"/>
        <v>0</v>
      </c>
      <c r="H11" s="634">
        <f t="shared" si="2"/>
        <v>0</v>
      </c>
      <c r="I11" s="634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0</v>
      </c>
      <c r="P11" s="7">
        <f>SUM(P12:P15)</f>
        <v>0</v>
      </c>
      <c r="Q11" s="31" t="e">
        <f>O11/P11*100</f>
        <v>#DIV/0!</v>
      </c>
      <c r="R11" s="17"/>
      <c r="U11"/>
      <c r="V11"/>
      <c r="W11" s="17"/>
      <c r="X11" s="17"/>
      <c r="Y11" s="17"/>
    </row>
    <row r="12" spans="1:25" ht="14.25" customHeight="1" x14ac:dyDescent="0.2">
      <c r="A12" s="132"/>
      <c r="B12" s="115" t="s">
        <v>112</v>
      </c>
      <c r="C12" s="370"/>
      <c r="D12" s="370"/>
      <c r="E12" s="370"/>
      <c r="F12" s="370"/>
      <c r="G12" s="370"/>
      <c r="H12" s="370"/>
      <c r="I12" s="370"/>
      <c r="J12" s="370"/>
      <c r="K12" s="370"/>
      <c r="L12" s="379"/>
      <c r="M12" s="381"/>
      <c r="N12" s="381"/>
      <c r="O12" s="9">
        <f t="shared" ref="O12:O68" si="3">SUM(C12:N12)</f>
        <v>0</v>
      </c>
      <c r="P12" s="9"/>
      <c r="Q12" s="33"/>
      <c r="R12" s="17"/>
      <c r="U12"/>
      <c r="V12"/>
      <c r="W12" s="17"/>
      <c r="X12" s="17"/>
      <c r="Y12" s="17"/>
    </row>
    <row r="13" spans="1:25" ht="14.25" customHeight="1" x14ac:dyDescent="0.2">
      <c r="A13" s="134"/>
      <c r="B13" s="6" t="s">
        <v>288</v>
      </c>
      <c r="C13" s="379"/>
      <c r="D13" s="379"/>
      <c r="E13" s="379"/>
      <c r="F13" s="379"/>
      <c r="G13" s="379"/>
      <c r="H13" s="379"/>
      <c r="I13" s="379"/>
      <c r="J13" s="379"/>
      <c r="K13" s="379"/>
      <c r="L13" s="379"/>
      <c r="M13" s="382"/>
      <c r="N13" s="382"/>
      <c r="O13" s="10">
        <f t="shared" si="3"/>
        <v>0</v>
      </c>
      <c r="P13" s="10"/>
      <c r="Q13" s="38"/>
      <c r="R13" s="17"/>
      <c r="U13"/>
      <c r="V13"/>
      <c r="W13" s="17"/>
      <c r="X13" s="17"/>
      <c r="Y13" s="17"/>
    </row>
    <row r="14" spans="1:25" ht="14.25" customHeight="1" x14ac:dyDescent="0.2">
      <c r="A14" s="134"/>
      <c r="B14" s="6" t="s">
        <v>270</v>
      </c>
      <c r="C14" s="379"/>
      <c r="D14" s="379"/>
      <c r="E14" s="379"/>
      <c r="F14" s="379"/>
      <c r="G14" s="379"/>
      <c r="H14" s="379"/>
      <c r="I14" s="379"/>
      <c r="J14" s="379"/>
      <c r="K14" s="379"/>
      <c r="L14" s="379"/>
      <c r="M14" s="382"/>
      <c r="N14" s="382"/>
      <c r="O14" s="10">
        <f t="shared" si="3"/>
        <v>0</v>
      </c>
      <c r="P14" s="10"/>
      <c r="Q14" s="38"/>
      <c r="R14" s="17"/>
      <c r="U14"/>
      <c r="V14"/>
      <c r="W14" s="17"/>
      <c r="X14" s="17"/>
      <c r="Y14" s="17"/>
    </row>
    <row r="15" spans="1:25" ht="14.25" customHeight="1" x14ac:dyDescent="0.2">
      <c r="A15" s="206"/>
      <c r="B15" s="5" t="s">
        <v>155</v>
      </c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76"/>
      <c r="N15" s="376"/>
      <c r="O15" s="40">
        <f t="shared" si="3"/>
        <v>0</v>
      </c>
      <c r="P15" s="40"/>
      <c r="Q15" s="49"/>
      <c r="R15" s="17"/>
      <c r="U15" s="17"/>
      <c r="V15" s="17"/>
      <c r="W15" s="17"/>
      <c r="X15" s="17"/>
      <c r="Y15" s="17"/>
    </row>
    <row r="16" spans="1:25" ht="14.25" customHeight="1" x14ac:dyDescent="0.2">
      <c r="A16" s="458">
        <v>34</v>
      </c>
      <c r="B16" s="128" t="s">
        <v>211</v>
      </c>
      <c r="C16" s="378">
        <f>C17+C18</f>
        <v>58350.080000000002</v>
      </c>
      <c r="D16" s="378">
        <f t="shared" ref="D16:N16" si="4">D17+D18</f>
        <v>58569.91</v>
      </c>
      <c r="E16" s="378">
        <f t="shared" si="4"/>
        <v>0</v>
      </c>
      <c r="F16" s="378">
        <f t="shared" si="4"/>
        <v>0</v>
      </c>
      <c r="G16" s="378">
        <f t="shared" si="4"/>
        <v>0</v>
      </c>
      <c r="H16" s="378">
        <f t="shared" si="4"/>
        <v>0</v>
      </c>
      <c r="I16" s="378">
        <f t="shared" si="4"/>
        <v>0</v>
      </c>
      <c r="J16" s="378">
        <f t="shared" si="4"/>
        <v>0</v>
      </c>
      <c r="K16" s="378">
        <f t="shared" si="4"/>
        <v>0</v>
      </c>
      <c r="L16" s="378">
        <f t="shared" si="4"/>
        <v>0</v>
      </c>
      <c r="M16" s="378">
        <f t="shared" si="4"/>
        <v>0</v>
      </c>
      <c r="N16" s="378">
        <f t="shared" si="4"/>
        <v>0</v>
      </c>
      <c r="O16" s="378">
        <f>O17+O18</f>
        <v>116919.99</v>
      </c>
      <c r="P16" s="378">
        <f>P17+P18</f>
        <v>0</v>
      </c>
      <c r="Q16" s="49" t="e">
        <f>O16/P16*100</f>
        <v>#DIV/0!</v>
      </c>
      <c r="R16" s="17"/>
      <c r="U16" s="17"/>
      <c r="V16" s="17"/>
      <c r="W16" s="17"/>
      <c r="X16" s="17"/>
      <c r="Y16" s="17"/>
    </row>
    <row r="17" spans="1:25" ht="12.75" customHeight="1" x14ac:dyDescent="0.2">
      <c r="A17" s="697"/>
      <c r="B17" s="710" t="s">
        <v>289</v>
      </c>
      <c r="C17" s="382">
        <v>23763.08</v>
      </c>
      <c r="D17" s="377">
        <v>23983.38</v>
      </c>
      <c r="E17" s="382"/>
      <c r="F17" s="382"/>
      <c r="G17" s="382"/>
      <c r="H17" s="377"/>
      <c r="I17" s="377"/>
      <c r="J17" s="377"/>
      <c r="K17" s="382"/>
      <c r="L17" s="382"/>
      <c r="M17" s="382"/>
      <c r="N17" s="382"/>
      <c r="O17" s="10">
        <f t="shared" ref="O17:O18" si="5">SUM(C17:N17)</f>
        <v>47746.460000000006</v>
      </c>
      <c r="P17" s="10"/>
      <c r="Q17" s="26"/>
      <c r="R17" s="17"/>
      <c r="U17" s="17"/>
      <c r="V17" s="17"/>
      <c r="W17" s="17"/>
      <c r="X17" s="17"/>
      <c r="Y17" s="17"/>
    </row>
    <row r="18" spans="1:25" ht="12.75" customHeight="1" x14ac:dyDescent="0.2">
      <c r="A18" s="697"/>
      <c r="B18" s="710" t="s">
        <v>417</v>
      </c>
      <c r="C18" s="382">
        <v>34587</v>
      </c>
      <c r="D18" s="382">
        <v>34586.53</v>
      </c>
      <c r="E18" s="382"/>
      <c r="F18" s="382"/>
      <c r="G18" s="382"/>
      <c r="H18" s="377"/>
      <c r="I18" s="377"/>
      <c r="J18" s="382"/>
      <c r="K18" s="382"/>
      <c r="L18" s="382"/>
      <c r="M18" s="382"/>
      <c r="N18" s="382"/>
      <c r="O18" s="10">
        <f t="shared" si="5"/>
        <v>69173.53</v>
      </c>
      <c r="P18" s="10"/>
      <c r="Q18" s="26"/>
      <c r="R18" s="17"/>
      <c r="U18" s="17"/>
      <c r="V18" s="17"/>
      <c r="W18" s="17"/>
      <c r="X18" s="17"/>
      <c r="Y18" s="17"/>
    </row>
    <row r="19" spans="1:25" ht="14.25" customHeight="1" x14ac:dyDescent="0.2">
      <c r="A19" s="127">
        <v>36</v>
      </c>
      <c r="B19" s="128" t="s">
        <v>21</v>
      </c>
      <c r="C19" s="8">
        <f t="shared" ref="C19:O19" si="6">SUM(C20:C24)</f>
        <v>787.98</v>
      </c>
      <c r="D19" s="8">
        <f t="shared" si="6"/>
        <v>787.98</v>
      </c>
      <c r="E19" s="8">
        <f t="shared" si="6"/>
        <v>0</v>
      </c>
      <c r="F19" s="606">
        <f t="shared" si="6"/>
        <v>0</v>
      </c>
      <c r="G19" s="606">
        <f t="shared" si="6"/>
        <v>0</v>
      </c>
      <c r="H19" s="606">
        <f t="shared" si="6"/>
        <v>0</v>
      </c>
      <c r="I19" s="606">
        <f t="shared" si="6"/>
        <v>0</v>
      </c>
      <c r="J19" s="8">
        <f t="shared" si="6"/>
        <v>0</v>
      </c>
      <c r="K19" s="8">
        <f t="shared" si="6"/>
        <v>0</v>
      </c>
      <c r="L19" s="8">
        <f t="shared" si="6"/>
        <v>0</v>
      </c>
      <c r="M19" s="8">
        <f t="shared" si="6"/>
        <v>0</v>
      </c>
      <c r="N19" s="8">
        <f t="shared" si="6"/>
        <v>0</v>
      </c>
      <c r="O19" s="30">
        <f t="shared" si="6"/>
        <v>1575.96</v>
      </c>
      <c r="P19" s="328">
        <f>SUM(P20:P24)</f>
        <v>0</v>
      </c>
      <c r="Q19" s="48" t="e">
        <f>O19/P19*100</f>
        <v>#DIV/0!</v>
      </c>
      <c r="R19" s="17"/>
      <c r="U19" s="17"/>
      <c r="V19" s="17"/>
      <c r="W19" s="17"/>
      <c r="X19" s="17"/>
      <c r="Y19" s="17"/>
    </row>
    <row r="20" spans="1:25" ht="12.75" customHeight="1" x14ac:dyDescent="0.2">
      <c r="A20" s="140"/>
      <c r="B20" s="216" t="s">
        <v>151</v>
      </c>
      <c r="C20" s="437">
        <v>787.98</v>
      </c>
      <c r="D20" s="372">
        <v>787.98</v>
      </c>
      <c r="E20" s="386"/>
      <c r="F20" s="386"/>
      <c r="G20" s="372"/>
      <c r="H20" s="372"/>
      <c r="I20" s="372"/>
      <c r="J20" s="372"/>
      <c r="K20" s="372"/>
      <c r="L20" s="372"/>
      <c r="M20" s="372"/>
      <c r="N20" s="372"/>
      <c r="O20" s="32">
        <f t="shared" si="3"/>
        <v>1575.96</v>
      </c>
      <c r="P20" s="164"/>
      <c r="Q20" s="38"/>
      <c r="R20" s="17"/>
      <c r="U20" s="17"/>
      <c r="V20" s="17"/>
      <c r="W20" s="17"/>
      <c r="X20" s="17"/>
      <c r="Y20" s="17"/>
    </row>
    <row r="21" spans="1:25" ht="12.4" customHeight="1" x14ac:dyDescent="0.2">
      <c r="A21" s="134"/>
      <c r="B21" s="6" t="s">
        <v>34</v>
      </c>
      <c r="C21" s="731"/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">
        <f t="shared" si="3"/>
        <v>0</v>
      </c>
      <c r="P21" s="10"/>
      <c r="Q21" s="38"/>
      <c r="R21" s="28"/>
      <c r="U21" s="17"/>
      <c r="V21" s="17"/>
      <c r="W21" s="17"/>
      <c r="X21" s="17"/>
      <c r="Y21" s="17"/>
    </row>
    <row r="22" spans="1:25" ht="12.4" customHeight="1" x14ac:dyDescent="0.2">
      <c r="A22" s="134"/>
      <c r="B22" s="6" t="s">
        <v>26</v>
      </c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">
        <f>SUM(C22:N22)</f>
        <v>0</v>
      </c>
      <c r="P22" s="10"/>
      <c r="Q22" s="38"/>
      <c r="R22" s="28"/>
      <c r="U22" s="17"/>
      <c r="V22" s="17"/>
      <c r="W22" s="17"/>
      <c r="X22" s="17"/>
      <c r="Y22" s="17"/>
    </row>
    <row r="23" spans="1:25" ht="12.4" customHeight="1" x14ac:dyDescent="0.2">
      <c r="A23" s="134"/>
      <c r="B23" s="6" t="s">
        <v>123</v>
      </c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">
        <f t="shared" si="3"/>
        <v>0</v>
      </c>
      <c r="P23" s="10"/>
      <c r="Q23" s="38"/>
      <c r="R23" s="17"/>
      <c r="U23" s="17"/>
      <c r="V23" s="17"/>
      <c r="W23" s="17"/>
      <c r="X23" s="17"/>
      <c r="Y23" s="17"/>
    </row>
    <row r="24" spans="1:25" ht="12.4" customHeight="1" x14ac:dyDescent="0.2">
      <c r="A24" s="134"/>
      <c r="B24" s="6" t="s">
        <v>19</v>
      </c>
      <c r="C24" s="378"/>
      <c r="D24" s="378"/>
      <c r="E24" s="378"/>
      <c r="F24" s="378"/>
      <c r="G24" s="378"/>
      <c r="H24" s="378"/>
      <c r="I24" s="378"/>
      <c r="J24" s="377"/>
      <c r="K24" s="377"/>
      <c r="L24" s="377"/>
      <c r="M24" s="377"/>
      <c r="N24" s="378"/>
      <c r="O24" s="37">
        <f t="shared" si="3"/>
        <v>0</v>
      </c>
      <c r="P24" s="10"/>
      <c r="Q24" s="48"/>
      <c r="R24" s="17"/>
      <c r="U24" s="17"/>
      <c r="V24" s="17"/>
      <c r="W24" s="17"/>
      <c r="X24" s="17"/>
      <c r="Y24" s="17"/>
    </row>
    <row r="25" spans="1:25" ht="14.25" customHeight="1" x14ac:dyDescent="0.2">
      <c r="A25" s="127">
        <v>39</v>
      </c>
      <c r="B25" s="128" t="s">
        <v>11</v>
      </c>
      <c r="C25" s="7">
        <f>SUM(C26:C54)</f>
        <v>0</v>
      </c>
      <c r="D25" s="7">
        <f>SUM(D26:D54)-D28</f>
        <v>0</v>
      </c>
      <c r="E25" s="7">
        <f t="shared" ref="E25:P25" si="7">SUM(E26:E54)</f>
        <v>0</v>
      </c>
      <c r="F25" s="634">
        <f t="shared" si="7"/>
        <v>0</v>
      </c>
      <c r="G25" s="634">
        <f t="shared" si="7"/>
        <v>0</v>
      </c>
      <c r="H25" s="634">
        <f t="shared" si="7"/>
        <v>0</v>
      </c>
      <c r="I25" s="634">
        <f t="shared" si="7"/>
        <v>0</v>
      </c>
      <c r="J25" s="7">
        <f t="shared" si="7"/>
        <v>0</v>
      </c>
      <c r="K25" s="7">
        <f t="shared" si="7"/>
        <v>0</v>
      </c>
      <c r="L25" s="7">
        <f t="shared" si="7"/>
        <v>0</v>
      </c>
      <c r="M25" s="7">
        <f t="shared" si="7"/>
        <v>0</v>
      </c>
      <c r="N25" s="7">
        <f t="shared" si="7"/>
        <v>0</v>
      </c>
      <c r="O25" s="7">
        <f t="shared" si="7"/>
        <v>0</v>
      </c>
      <c r="P25" s="7">
        <f t="shared" si="7"/>
        <v>0</v>
      </c>
      <c r="Q25" s="49" t="e">
        <f>O25/P25*100</f>
        <v>#DIV/0!</v>
      </c>
      <c r="R25" s="17"/>
      <c r="U25" s="17"/>
      <c r="V25" s="17"/>
      <c r="W25" s="17"/>
      <c r="X25" s="17"/>
      <c r="Y25" s="17"/>
    </row>
    <row r="26" spans="1:25" ht="12.4" customHeight="1" x14ac:dyDescent="0.2">
      <c r="A26" s="134"/>
      <c r="B26" s="6" t="s">
        <v>241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">
        <f t="shared" si="3"/>
        <v>0</v>
      </c>
      <c r="P26" s="10"/>
      <c r="Q26" s="38"/>
      <c r="R26" s="17"/>
      <c r="U26" s="17"/>
      <c r="V26" s="17"/>
      <c r="W26" s="17"/>
      <c r="X26" s="17"/>
      <c r="Y26" s="17"/>
    </row>
    <row r="27" spans="1:25" ht="12.4" customHeight="1" x14ac:dyDescent="0.2">
      <c r="A27" s="272"/>
      <c r="B27" s="6" t="s">
        <v>269</v>
      </c>
      <c r="C27" s="379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82"/>
      <c r="O27" s="37">
        <f t="shared" si="3"/>
        <v>0</v>
      </c>
      <c r="P27" s="10"/>
      <c r="Q27" s="38"/>
      <c r="R27" s="28"/>
      <c r="U27" s="17"/>
      <c r="V27" s="17"/>
      <c r="W27" s="17"/>
      <c r="X27" s="17"/>
      <c r="Y27" s="17"/>
    </row>
    <row r="28" spans="1:25" ht="12.4" customHeight="1" x14ac:dyDescent="0.2">
      <c r="A28" s="426"/>
      <c r="B28" s="6" t="s">
        <v>437</v>
      </c>
      <c r="C28" s="379"/>
      <c r="D28" s="865">
        <v>1107</v>
      </c>
      <c r="E28" s="382"/>
      <c r="F28" s="382"/>
      <c r="G28" s="379"/>
      <c r="H28" s="379"/>
      <c r="I28" s="379"/>
      <c r="J28" s="379"/>
      <c r="K28" s="379"/>
      <c r="L28" s="379"/>
      <c r="M28" s="379"/>
      <c r="N28" s="379"/>
      <c r="O28" s="37">
        <f>SUM(C28:N28)-D28</f>
        <v>0</v>
      </c>
      <c r="P28" s="10"/>
      <c r="Q28" s="38"/>
      <c r="R28" s="28"/>
      <c r="U28" s="17"/>
      <c r="V28" s="17"/>
      <c r="W28" s="17"/>
      <c r="X28" s="17"/>
      <c r="Y28" s="17"/>
    </row>
    <row r="29" spans="1:25" ht="12.4" customHeight="1" x14ac:dyDescent="0.2">
      <c r="A29" s="134"/>
      <c r="B29" s="105" t="s">
        <v>225</v>
      </c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">
        <f t="shared" si="3"/>
        <v>0</v>
      </c>
      <c r="P29" s="10"/>
      <c r="Q29" s="38"/>
      <c r="R29" s="17"/>
      <c r="U29" s="17"/>
      <c r="V29" s="17"/>
      <c r="W29" s="17"/>
      <c r="X29" s="17"/>
      <c r="Y29" s="17"/>
    </row>
    <row r="30" spans="1:25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">
        <f t="shared" si="3"/>
        <v>0</v>
      </c>
      <c r="P30" s="10"/>
      <c r="Q30" s="38"/>
      <c r="R30" s="28"/>
      <c r="U30" s="17"/>
      <c r="V30" s="17"/>
      <c r="W30" s="17"/>
      <c r="X30" s="17"/>
      <c r="Y30" s="17"/>
    </row>
    <row r="31" spans="1:25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">
        <f t="shared" si="3"/>
        <v>0</v>
      </c>
      <c r="P31" s="10"/>
      <c r="Q31" s="38"/>
      <c r="R31" s="17"/>
      <c r="U31" s="17"/>
      <c r="V31" s="17"/>
      <c r="W31" s="17"/>
      <c r="X31" s="17"/>
      <c r="Y31" s="17"/>
    </row>
    <row r="32" spans="1:25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">
        <f t="shared" si="3"/>
        <v>0</v>
      </c>
      <c r="P32" s="10"/>
      <c r="Q32" s="38"/>
      <c r="R32" s="17"/>
      <c r="U32" s="17"/>
      <c r="V32" s="17"/>
      <c r="W32" s="17"/>
      <c r="X32" s="17"/>
      <c r="Y32" s="17"/>
    </row>
    <row r="33" spans="1:25" ht="12.4" customHeight="1" x14ac:dyDescent="0.2">
      <c r="A33" s="134"/>
      <c r="B33" s="105" t="s">
        <v>230</v>
      </c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">
        <f t="shared" si="3"/>
        <v>0</v>
      </c>
      <c r="P33" s="10"/>
      <c r="Q33" s="38"/>
      <c r="R33" s="17"/>
      <c r="U33" s="17"/>
      <c r="V33" s="17"/>
      <c r="W33" s="17"/>
      <c r="X33" s="17"/>
      <c r="Y33" s="17"/>
    </row>
    <row r="34" spans="1:25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">
        <f t="shared" si="3"/>
        <v>0</v>
      </c>
      <c r="P34" s="10"/>
      <c r="Q34" s="38"/>
      <c r="R34" s="28"/>
      <c r="U34" s="17"/>
      <c r="V34" s="17"/>
      <c r="W34" s="17"/>
      <c r="X34" s="17"/>
      <c r="Y34" s="17"/>
    </row>
    <row r="35" spans="1:25" ht="12.4" customHeight="1" x14ac:dyDescent="0.2">
      <c r="A35" s="134"/>
      <c r="B35" s="105" t="s">
        <v>120</v>
      </c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">
        <f t="shared" si="3"/>
        <v>0</v>
      </c>
      <c r="P35" s="10"/>
      <c r="Q35" s="38"/>
      <c r="R35" s="17"/>
      <c r="U35" s="17"/>
      <c r="V35" s="17"/>
      <c r="W35" s="17"/>
      <c r="X35" s="17"/>
      <c r="Y35" s="17"/>
    </row>
    <row r="36" spans="1:25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">
        <f t="shared" si="3"/>
        <v>0</v>
      </c>
      <c r="P36" s="10"/>
      <c r="Q36" s="38"/>
      <c r="R36" s="17"/>
      <c r="U36" s="17"/>
      <c r="V36" s="17"/>
      <c r="W36" s="17"/>
      <c r="X36" s="17"/>
      <c r="Y36" s="17"/>
    </row>
    <row r="37" spans="1:25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">
        <f t="shared" si="3"/>
        <v>0</v>
      </c>
      <c r="P37" s="10"/>
      <c r="Q37" s="38"/>
      <c r="R37" s="17"/>
      <c r="U37" s="17"/>
      <c r="V37" s="17"/>
      <c r="W37" s="17"/>
      <c r="X37" s="17"/>
      <c r="Y37" s="17"/>
    </row>
    <row r="38" spans="1:25" ht="12.4" customHeight="1" x14ac:dyDescent="0.2">
      <c r="A38" s="134"/>
      <c r="B38" s="6" t="s">
        <v>46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">
        <f t="shared" si="3"/>
        <v>0</v>
      </c>
      <c r="P38" s="10"/>
      <c r="Q38" s="38"/>
      <c r="R38" s="17"/>
      <c r="U38" s="17"/>
      <c r="V38" s="17"/>
      <c r="W38" s="17"/>
      <c r="X38" s="17"/>
      <c r="Y38" s="17"/>
    </row>
    <row r="39" spans="1:25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82"/>
      <c r="K39" s="379"/>
      <c r="L39" s="379"/>
      <c r="M39" s="379"/>
      <c r="N39" s="379"/>
      <c r="O39" s="37">
        <f t="shared" si="3"/>
        <v>0</v>
      </c>
      <c r="P39" s="10"/>
      <c r="Q39" s="38"/>
      <c r="R39" s="17"/>
      <c r="U39" s="17"/>
      <c r="V39" s="17"/>
      <c r="W39" s="17"/>
      <c r="X39" s="17"/>
      <c r="Y39" s="17"/>
    </row>
    <row r="40" spans="1:25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">
        <f t="shared" si="3"/>
        <v>0</v>
      </c>
      <c r="P40" s="10"/>
      <c r="Q40" s="38"/>
      <c r="R40" s="17"/>
      <c r="U40" s="17"/>
      <c r="V40" s="17"/>
      <c r="W40" s="17"/>
      <c r="X40" s="17"/>
      <c r="Y40" s="17"/>
    </row>
    <row r="41" spans="1:25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79"/>
      <c r="M41" s="379"/>
      <c r="N41" s="379"/>
      <c r="O41" s="37">
        <f t="shared" si="3"/>
        <v>0</v>
      </c>
      <c r="P41" s="10"/>
      <c r="Q41" s="38"/>
      <c r="R41" s="17"/>
      <c r="U41" s="17"/>
      <c r="V41" s="17"/>
      <c r="W41" s="17"/>
      <c r="X41" s="17"/>
      <c r="Y41" s="17"/>
    </row>
    <row r="42" spans="1:25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37">
        <f t="shared" si="3"/>
        <v>0</v>
      </c>
      <c r="P42" s="10"/>
      <c r="Q42" s="38"/>
      <c r="R42" s="17"/>
      <c r="U42" s="17"/>
      <c r="V42" s="17"/>
      <c r="W42" s="17"/>
      <c r="X42" s="17"/>
      <c r="Y42" s="17"/>
    </row>
    <row r="43" spans="1:25" ht="12.4" customHeight="1" x14ac:dyDescent="0.2">
      <c r="A43" s="134"/>
      <c r="B43" s="6" t="s">
        <v>142</v>
      </c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37">
        <f t="shared" si="3"/>
        <v>0</v>
      </c>
      <c r="P43" s="10"/>
      <c r="Q43" s="38"/>
      <c r="R43" s="17"/>
      <c r="U43" s="17"/>
      <c r="V43" s="17"/>
      <c r="W43" s="17"/>
      <c r="X43" s="17"/>
      <c r="Y43" s="17"/>
    </row>
    <row r="44" spans="1:25" ht="12.4" customHeight="1" x14ac:dyDescent="0.2">
      <c r="A44" s="134"/>
      <c r="B44" s="6" t="s">
        <v>161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">
        <f>SUM(C44:N44)</f>
        <v>0</v>
      </c>
      <c r="P44" s="10"/>
      <c r="Q44" s="38"/>
      <c r="R44" s="17"/>
      <c r="U44" s="17"/>
      <c r="V44" s="17"/>
      <c r="W44" s="17"/>
      <c r="X44" s="17"/>
      <c r="Y44" s="17"/>
    </row>
    <row r="45" spans="1:25" ht="12.4" customHeight="1" x14ac:dyDescent="0.2">
      <c r="A45" s="134"/>
      <c r="B45" s="6" t="s">
        <v>258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37">
        <f t="shared" si="3"/>
        <v>0</v>
      </c>
      <c r="P45" s="10"/>
      <c r="Q45" s="38"/>
      <c r="R45" s="17"/>
      <c r="U45" s="17"/>
      <c r="V45" s="17"/>
      <c r="W45" s="17"/>
      <c r="X45" s="17"/>
      <c r="Y45" s="17"/>
    </row>
    <row r="46" spans="1:25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3"/>
        <v>0</v>
      </c>
      <c r="P46" s="10"/>
      <c r="Q46" s="38"/>
      <c r="R46" s="17"/>
      <c r="U46" s="17"/>
      <c r="V46" s="17"/>
      <c r="W46" s="17"/>
      <c r="X46" s="17"/>
      <c r="Y46" s="17"/>
    </row>
    <row r="47" spans="1:25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">
        <f t="shared" si="3"/>
        <v>0</v>
      </c>
      <c r="P47" s="10"/>
      <c r="Q47" s="38"/>
      <c r="R47" s="17"/>
      <c r="U47" s="17"/>
      <c r="V47" s="17"/>
      <c r="W47" s="17"/>
      <c r="X47" s="17"/>
      <c r="Y47" s="17"/>
    </row>
    <row r="48" spans="1:25" ht="12.4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">
        <f t="shared" si="3"/>
        <v>0</v>
      </c>
      <c r="P48" s="10"/>
      <c r="Q48" s="38"/>
      <c r="R48" s="17"/>
      <c r="U48" s="17"/>
      <c r="V48" s="17"/>
      <c r="W48" s="17"/>
      <c r="X48" s="17"/>
      <c r="Y48" s="17"/>
    </row>
    <row r="49" spans="1:25" ht="12.4" customHeight="1" x14ac:dyDescent="0.2">
      <c r="A49" s="134"/>
      <c r="B49" s="6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">
        <f t="shared" si="3"/>
        <v>0</v>
      </c>
      <c r="P49" s="10"/>
      <c r="Q49" s="38"/>
      <c r="R49" s="17"/>
      <c r="U49" s="17"/>
      <c r="V49" s="17"/>
      <c r="W49" s="17"/>
      <c r="X49" s="17"/>
      <c r="Y49" s="17"/>
    </row>
    <row r="50" spans="1:25" ht="12.4" customHeight="1" x14ac:dyDescent="0.2">
      <c r="A50" s="134"/>
      <c r="B50" s="6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">
        <f t="shared" si="3"/>
        <v>0</v>
      </c>
      <c r="P50" s="10"/>
      <c r="Q50" s="38"/>
      <c r="R50" s="17"/>
      <c r="U50" s="17"/>
      <c r="V50" s="17"/>
      <c r="W50" s="17"/>
      <c r="X50" s="17"/>
      <c r="Y50" s="17"/>
    </row>
    <row r="51" spans="1:25" ht="12.4" customHeight="1" x14ac:dyDescent="0.2">
      <c r="A51" s="134"/>
      <c r="B51" s="6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37">
        <f t="shared" si="3"/>
        <v>0</v>
      </c>
      <c r="P51" s="10"/>
      <c r="Q51" s="38"/>
      <c r="R51" s="17"/>
      <c r="U51" s="17"/>
      <c r="V51" s="17"/>
      <c r="W51" s="17"/>
      <c r="X51" s="17"/>
      <c r="Y51" s="17"/>
    </row>
    <row r="52" spans="1:25" ht="12.4" customHeight="1" x14ac:dyDescent="0.2">
      <c r="A52" s="134"/>
      <c r="B52" s="6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">
        <f t="shared" si="3"/>
        <v>0</v>
      </c>
      <c r="P52" s="10"/>
      <c r="Q52" s="38"/>
      <c r="R52" s="17"/>
      <c r="U52" s="17"/>
      <c r="V52" s="17"/>
      <c r="W52" s="17"/>
      <c r="X52" s="17"/>
      <c r="Y52" s="17"/>
    </row>
    <row r="53" spans="1:25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">
        <f t="shared" si="3"/>
        <v>0</v>
      </c>
      <c r="P53" s="10"/>
      <c r="Q53" s="38"/>
      <c r="R53" s="17"/>
      <c r="U53" s="17"/>
      <c r="V53" s="17"/>
      <c r="W53" s="17"/>
      <c r="X53" s="17"/>
      <c r="Y53" s="17"/>
    </row>
    <row r="54" spans="1:25" ht="12.4" customHeight="1" x14ac:dyDescent="0.2">
      <c r="A54" s="134"/>
      <c r="B54" s="6"/>
      <c r="C54" s="379"/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79"/>
      <c r="O54" s="37">
        <f t="shared" si="3"/>
        <v>0</v>
      </c>
      <c r="P54" s="10"/>
      <c r="Q54" s="38"/>
      <c r="R54" s="17"/>
      <c r="U54" s="17"/>
      <c r="V54" s="17"/>
      <c r="W54" s="17"/>
      <c r="X54" s="17"/>
      <c r="Y54" s="17"/>
    </row>
    <row r="55" spans="1:25" ht="12.4" customHeight="1" x14ac:dyDescent="0.2">
      <c r="A55" s="576">
        <v>40</v>
      </c>
      <c r="B55" s="128" t="s">
        <v>263</v>
      </c>
      <c r="C55" s="8">
        <f>C56+C58</f>
        <v>0</v>
      </c>
      <c r="D55" s="8">
        <f t="shared" ref="D55:N55" si="8">D56+D58</f>
        <v>0</v>
      </c>
      <c r="E55" s="8">
        <f t="shared" si="8"/>
        <v>0</v>
      </c>
      <c r="F55" s="8">
        <f t="shared" si="8"/>
        <v>0</v>
      </c>
      <c r="G55" s="8">
        <f t="shared" si="8"/>
        <v>0</v>
      </c>
      <c r="H55" s="8">
        <f t="shared" si="8"/>
        <v>0</v>
      </c>
      <c r="I55" s="8">
        <f t="shared" si="8"/>
        <v>0</v>
      </c>
      <c r="J55" s="8">
        <f t="shared" si="8"/>
        <v>0</v>
      </c>
      <c r="K55" s="8">
        <f t="shared" si="8"/>
        <v>0</v>
      </c>
      <c r="L55" s="8">
        <f t="shared" si="8"/>
        <v>0</v>
      </c>
      <c r="M55" s="8">
        <f t="shared" si="8"/>
        <v>0</v>
      </c>
      <c r="N55" s="8">
        <f t="shared" si="8"/>
        <v>0</v>
      </c>
      <c r="O55" s="8">
        <f>SUM(O56:O58)</f>
        <v>0</v>
      </c>
      <c r="P55" s="30"/>
      <c r="Q55" s="42"/>
      <c r="R55" s="17"/>
      <c r="U55" s="17"/>
      <c r="V55" s="17"/>
      <c r="W55" s="17"/>
      <c r="X55" s="17"/>
      <c r="Y55" s="17"/>
    </row>
    <row r="56" spans="1:25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  <c r="S56" s="1"/>
      <c r="T56" s="1"/>
    </row>
    <row r="57" spans="1:25" ht="12.4" customHeight="1" x14ac:dyDescent="0.2">
      <c r="A57" s="134"/>
      <c r="B57" s="6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  <c r="S57" s="1"/>
      <c r="T57" s="1"/>
    </row>
    <row r="58" spans="1:25" ht="12.4" customHeight="1" x14ac:dyDescent="0.2">
      <c r="A58" s="133"/>
      <c r="B58" s="5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  <c r="S58" s="1"/>
      <c r="T58" s="1"/>
    </row>
    <row r="59" spans="1:25" ht="14.25" customHeight="1" x14ac:dyDescent="0.2">
      <c r="A59" s="207">
        <v>47</v>
      </c>
      <c r="B59" s="145" t="s">
        <v>20</v>
      </c>
      <c r="C59" s="40">
        <f>SUM(C60:C61)</f>
        <v>0</v>
      </c>
      <c r="D59" s="40">
        <f t="shared" ref="D59:O59" si="9">SUM(D60:D61)</f>
        <v>0</v>
      </c>
      <c r="E59" s="40">
        <f t="shared" si="9"/>
        <v>0</v>
      </c>
      <c r="F59" s="637">
        <f t="shared" si="9"/>
        <v>0</v>
      </c>
      <c r="G59" s="637">
        <f t="shared" si="9"/>
        <v>0</v>
      </c>
      <c r="H59" s="637">
        <f t="shared" si="9"/>
        <v>0</v>
      </c>
      <c r="I59" s="637">
        <f t="shared" si="9"/>
        <v>0</v>
      </c>
      <c r="J59" s="40">
        <f t="shared" si="9"/>
        <v>0</v>
      </c>
      <c r="K59" s="40">
        <f t="shared" si="9"/>
        <v>0</v>
      </c>
      <c r="L59" s="40">
        <f t="shared" si="9"/>
        <v>0</v>
      </c>
      <c r="M59" s="40">
        <f t="shared" si="9"/>
        <v>0</v>
      </c>
      <c r="N59" s="40">
        <f t="shared" si="9"/>
        <v>0</v>
      </c>
      <c r="O59" s="39">
        <f t="shared" si="9"/>
        <v>0</v>
      </c>
      <c r="P59" s="40">
        <f>P60+P61</f>
        <v>0</v>
      </c>
      <c r="Q59" s="48"/>
      <c r="R59" s="17"/>
    </row>
    <row r="60" spans="1:25" ht="14.25" customHeight="1" x14ac:dyDescent="0.2">
      <c r="A60" s="141"/>
      <c r="B60" s="6" t="s">
        <v>218</v>
      </c>
      <c r="C60" s="379"/>
      <c r="D60" s="379"/>
      <c r="E60" s="379"/>
      <c r="F60" s="379"/>
      <c r="G60" s="379"/>
      <c r="H60" s="379"/>
      <c r="I60" s="379"/>
      <c r="J60" s="379"/>
      <c r="K60" s="379"/>
      <c r="L60" s="379"/>
      <c r="M60" s="379"/>
      <c r="N60" s="379"/>
      <c r="O60" s="37">
        <f t="shared" si="3"/>
        <v>0</v>
      </c>
      <c r="P60" s="9"/>
      <c r="Q60" s="21"/>
      <c r="R60" s="17"/>
    </row>
    <row r="61" spans="1:25" ht="14.25" customHeight="1" x14ac:dyDescent="0.2">
      <c r="A61" s="142"/>
      <c r="B61" s="5" t="s">
        <v>237</v>
      </c>
      <c r="C61" s="379"/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79"/>
      <c r="O61" s="37">
        <f t="shared" si="3"/>
        <v>0</v>
      </c>
      <c r="P61" s="90"/>
      <c r="Q61" s="51"/>
      <c r="R61" s="17"/>
    </row>
    <row r="62" spans="1:25" ht="14.25" customHeight="1" x14ac:dyDescent="0.2">
      <c r="A62" s="127">
        <v>49</v>
      </c>
      <c r="B62" s="128" t="s">
        <v>432</v>
      </c>
      <c r="C62" s="374">
        <v>190</v>
      </c>
      <c r="D62" s="374">
        <v>200</v>
      </c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>SUM(C62:N62)</f>
        <v>390</v>
      </c>
      <c r="P62" s="5"/>
      <c r="Q62" s="49"/>
      <c r="R62" s="17"/>
      <c r="S62" s="1"/>
      <c r="T62" s="1"/>
    </row>
    <row r="63" spans="1:25" ht="14.25" customHeight="1" x14ac:dyDescent="0.2">
      <c r="A63" s="143">
        <v>92</v>
      </c>
      <c r="B63" s="128" t="s">
        <v>447</v>
      </c>
      <c r="C63" s="374">
        <v>696.82</v>
      </c>
      <c r="D63" s="385"/>
      <c r="E63" s="385"/>
      <c r="F63" s="567"/>
      <c r="G63" s="567"/>
      <c r="H63" s="567"/>
      <c r="I63" s="567"/>
      <c r="J63" s="385"/>
      <c r="K63" s="385"/>
      <c r="L63" s="385"/>
      <c r="M63" s="385"/>
      <c r="N63" s="385"/>
      <c r="O63" s="8">
        <f t="shared" si="3"/>
        <v>696.82</v>
      </c>
      <c r="P63" s="2"/>
      <c r="Q63" s="20" t="e">
        <f>O63/P63*100</f>
        <v>#DIV/0!</v>
      </c>
    </row>
    <row r="64" spans="1:25" ht="14.25" customHeight="1" x14ac:dyDescent="0.2">
      <c r="A64" s="499">
        <v>93</v>
      </c>
      <c r="B64" s="128" t="s">
        <v>184</v>
      </c>
      <c r="C64" s="385"/>
      <c r="D64" s="385"/>
      <c r="E64" s="385"/>
      <c r="F64" s="567"/>
      <c r="G64" s="567"/>
      <c r="H64" s="567"/>
      <c r="I64" s="567"/>
      <c r="J64" s="385"/>
      <c r="K64" s="385"/>
      <c r="L64" s="385"/>
      <c r="M64" s="385"/>
      <c r="N64" s="385"/>
      <c r="O64" s="8">
        <f t="shared" si="3"/>
        <v>0</v>
      </c>
      <c r="P64" s="2"/>
      <c r="Q64" s="500"/>
    </row>
    <row r="65" spans="1:17" ht="14.25" customHeight="1" thickBot="1" x14ac:dyDescent="0.25">
      <c r="A65" s="497">
        <v>20</v>
      </c>
      <c r="B65" s="137" t="s">
        <v>236</v>
      </c>
      <c r="C65" s="388"/>
      <c r="D65" s="388"/>
      <c r="E65" s="388"/>
      <c r="F65" s="638"/>
      <c r="G65" s="638"/>
      <c r="H65" s="638"/>
      <c r="I65" s="638"/>
      <c r="J65" s="388"/>
      <c r="K65" s="388"/>
      <c r="L65" s="388"/>
      <c r="M65" s="388"/>
      <c r="N65" s="388"/>
      <c r="O65" s="124">
        <f t="shared" si="3"/>
        <v>0</v>
      </c>
      <c r="P65" s="507"/>
      <c r="Q65" s="508"/>
    </row>
    <row r="66" spans="1:17" ht="17.25" customHeight="1" thickBot="1" x14ac:dyDescent="0.25">
      <c r="A66" s="890" t="s">
        <v>162</v>
      </c>
      <c r="B66" s="891"/>
      <c r="C66" s="309">
        <f>C4+C5+C6+C11+C16+C19+C25+C55+C59+C62+C63+C64+C65</f>
        <v>90624.88</v>
      </c>
      <c r="D66" s="309">
        <f t="shared" ref="D66:N66" si="10">D4+D5+D6+D11+D16+D19+D25+D55+D59+D62+D63+D64+D65</f>
        <v>90157.89</v>
      </c>
      <c r="E66" s="309">
        <f t="shared" si="10"/>
        <v>0</v>
      </c>
      <c r="F66" s="309">
        <f t="shared" si="10"/>
        <v>0</v>
      </c>
      <c r="G66" s="309">
        <f t="shared" si="10"/>
        <v>0</v>
      </c>
      <c r="H66" s="309">
        <f t="shared" si="10"/>
        <v>0</v>
      </c>
      <c r="I66" s="309">
        <f t="shared" si="10"/>
        <v>0</v>
      </c>
      <c r="J66" s="309">
        <f t="shared" si="10"/>
        <v>0</v>
      </c>
      <c r="K66" s="309">
        <f t="shared" si="10"/>
        <v>0</v>
      </c>
      <c r="L66" s="309">
        <f t="shared" si="10"/>
        <v>0</v>
      </c>
      <c r="M66" s="309">
        <f t="shared" si="10"/>
        <v>0</v>
      </c>
      <c r="N66" s="309">
        <f t="shared" si="10"/>
        <v>0</v>
      </c>
      <c r="O66" s="309">
        <f>O4+O5+O6+O11+O16+O19+O25+O55+O59+O62+O63+O64+O65</f>
        <v>180782.77</v>
      </c>
      <c r="P66" s="309">
        <f>P4+P5+P6+P11+P16+P19+P25+P55+P59+P62+P63+P64+P65</f>
        <v>0</v>
      </c>
      <c r="Q66" s="511" t="e">
        <f>O66/P66*100</f>
        <v>#DIV/0!</v>
      </c>
    </row>
    <row r="67" spans="1:17" ht="17.25" hidden="1" customHeight="1" thickBot="1" x14ac:dyDescent="0.25">
      <c r="A67" s="144">
        <v>51</v>
      </c>
      <c r="B67" s="146" t="s">
        <v>152</v>
      </c>
      <c r="C67" s="169"/>
      <c r="D67" s="169"/>
      <c r="E67" s="169"/>
      <c r="F67" s="653"/>
      <c r="G67" s="653"/>
      <c r="H67" s="653"/>
      <c r="I67" s="653"/>
      <c r="J67" s="169"/>
      <c r="K67" s="169"/>
      <c r="L67" s="169"/>
      <c r="M67" s="169"/>
      <c r="N67" s="169"/>
      <c r="O67" s="12">
        <f t="shared" si="3"/>
        <v>0</v>
      </c>
      <c r="P67" s="12"/>
      <c r="Q67" s="22"/>
    </row>
    <row r="68" spans="1:17" ht="15" customHeight="1" thickBot="1" x14ac:dyDescent="0.25">
      <c r="A68" s="197">
        <v>52</v>
      </c>
      <c r="B68" s="139" t="s">
        <v>164</v>
      </c>
      <c r="C68" s="387"/>
      <c r="D68" s="387"/>
      <c r="E68" s="387"/>
      <c r="F68" s="640"/>
      <c r="G68" s="640"/>
      <c r="H68" s="665"/>
      <c r="I68" s="665"/>
      <c r="J68" s="387"/>
      <c r="K68" s="387"/>
      <c r="L68" s="387"/>
      <c r="M68" s="387"/>
      <c r="N68" s="387"/>
      <c r="O68" s="12">
        <f t="shared" si="3"/>
        <v>0</v>
      </c>
      <c r="P68" s="12"/>
      <c r="Q68" s="196"/>
    </row>
    <row r="69" spans="1:17" ht="17.25" customHeight="1" thickBot="1" x14ac:dyDescent="0.25">
      <c r="A69" s="888" t="s">
        <v>163</v>
      </c>
      <c r="B69" s="889"/>
      <c r="C69" s="310">
        <f>SUM(C66:C68)</f>
        <v>90624.88</v>
      </c>
      <c r="D69" s="310">
        <f t="shared" ref="D69:N69" si="11">SUM(D66:D68)</f>
        <v>90157.89</v>
      </c>
      <c r="E69" s="310">
        <f t="shared" si="11"/>
        <v>0</v>
      </c>
      <c r="F69" s="310">
        <f t="shared" si="11"/>
        <v>0</v>
      </c>
      <c r="G69" s="310">
        <f t="shared" si="11"/>
        <v>0</v>
      </c>
      <c r="H69" s="310">
        <f t="shared" si="11"/>
        <v>0</v>
      </c>
      <c r="I69" s="310">
        <f t="shared" si="11"/>
        <v>0</v>
      </c>
      <c r="J69" s="310">
        <f t="shared" si="11"/>
        <v>0</v>
      </c>
      <c r="K69" s="310">
        <f t="shared" si="11"/>
        <v>0</v>
      </c>
      <c r="L69" s="310">
        <f t="shared" si="11"/>
        <v>0</v>
      </c>
      <c r="M69" s="310">
        <f t="shared" si="11"/>
        <v>0</v>
      </c>
      <c r="N69" s="310">
        <f t="shared" si="11"/>
        <v>0</v>
      </c>
      <c r="O69" s="311">
        <f>SUM(O66:O68)</f>
        <v>180782.77</v>
      </c>
      <c r="P69" s="313">
        <f>SUM(P66:P68)</f>
        <v>0</v>
      </c>
      <c r="Q69" s="312" t="e">
        <f>O69/P69*100</f>
        <v>#DIV/0!</v>
      </c>
    </row>
    <row r="70" spans="1:17" ht="14.25" customHeight="1" x14ac:dyDescent="0.2">
      <c r="A70" s="426"/>
      <c r="B70" s="306"/>
      <c r="C70" s="411"/>
      <c r="D70" s="411"/>
      <c r="E70" s="411"/>
      <c r="F70" s="642"/>
      <c r="G70" s="642"/>
      <c r="H70" s="661"/>
      <c r="I70" s="661"/>
      <c r="J70" s="400"/>
      <c r="K70" s="400"/>
      <c r="L70" s="405"/>
      <c r="M70" s="400"/>
      <c r="N70" s="13"/>
      <c r="P70" s="13"/>
      <c r="Q70" s="21"/>
    </row>
    <row r="71" spans="1:17" ht="12" customHeight="1" x14ac:dyDescent="0.2">
      <c r="A71" s="680"/>
      <c r="B71" s="17"/>
      <c r="C71" s="680"/>
      <c r="D71" s="680"/>
      <c r="E71" s="680"/>
      <c r="F71" s="680"/>
      <c r="G71" s="680"/>
      <c r="H71" s="680"/>
      <c r="I71" s="680"/>
      <c r="J71" s="680"/>
      <c r="K71" s="400"/>
      <c r="L71" s="405"/>
      <c r="M71" s="405"/>
      <c r="P71" s="13"/>
      <c r="Q71" s="21"/>
    </row>
    <row r="72" spans="1:17" ht="12" customHeight="1" x14ac:dyDescent="0.2">
      <c r="A72" s="684" t="s">
        <v>286</v>
      </c>
      <c r="B72" s="864" t="s">
        <v>436</v>
      </c>
      <c r="C72" s="680"/>
      <c r="D72" s="680"/>
      <c r="E72" s="680"/>
      <c r="F72" s="680"/>
      <c r="G72" s="680"/>
      <c r="H72" s="680"/>
      <c r="I72" s="680"/>
      <c r="J72" s="680"/>
      <c r="K72" s="400"/>
      <c r="L72" s="405"/>
      <c r="M72" s="405"/>
      <c r="P72" s="13"/>
      <c r="Q72" s="21"/>
    </row>
    <row r="73" spans="1:17" ht="12" customHeight="1" x14ac:dyDescent="0.2">
      <c r="A73" s="684" t="s">
        <v>291</v>
      </c>
      <c r="B73" s="883" t="s">
        <v>443</v>
      </c>
      <c r="C73" s="883"/>
      <c r="D73" s="883"/>
      <c r="E73" s="883"/>
      <c r="F73" s="883"/>
      <c r="G73" s="883"/>
      <c r="H73" s="680"/>
      <c r="I73" s="680"/>
      <c r="J73" s="680"/>
      <c r="K73" s="400"/>
      <c r="L73" s="405"/>
      <c r="M73" s="405"/>
      <c r="P73" s="13"/>
      <c r="Q73" s="21"/>
    </row>
    <row r="74" spans="1:17" ht="12" customHeight="1" x14ac:dyDescent="0.2">
      <c r="A74" s="684"/>
      <c r="B74" s="715"/>
      <c r="C74" s="680"/>
      <c r="D74" s="680"/>
      <c r="E74" s="680"/>
      <c r="F74" s="680"/>
      <c r="G74" s="680"/>
      <c r="H74" s="680"/>
      <c r="I74" s="680"/>
      <c r="J74" s="680"/>
      <c r="K74" s="400"/>
      <c r="L74" s="400"/>
      <c r="M74" s="400"/>
      <c r="N74" s="13"/>
      <c r="Q74" s="21"/>
    </row>
    <row r="75" spans="1:17" ht="12" customHeight="1" x14ac:dyDescent="0.2">
      <c r="A75" s="684"/>
      <c r="B75" s="715"/>
      <c r="C75" s="680"/>
      <c r="D75" s="680"/>
      <c r="E75" s="680"/>
      <c r="F75" s="680"/>
      <c r="G75" s="680"/>
      <c r="H75" s="680"/>
      <c r="I75" s="680"/>
      <c r="J75" s="680"/>
      <c r="K75" s="405"/>
      <c r="L75" s="405"/>
      <c r="M75" s="405"/>
    </row>
    <row r="76" spans="1:17" ht="16.5" customHeight="1" x14ac:dyDescent="0.2">
      <c r="A76" s="875"/>
      <c r="B76" s="715"/>
      <c r="C76" s="680"/>
      <c r="D76" s="680"/>
      <c r="E76" s="680"/>
      <c r="F76" s="680"/>
      <c r="G76" s="680"/>
      <c r="H76" s="680"/>
      <c r="I76" s="680"/>
      <c r="J76" s="680"/>
      <c r="K76" s="405"/>
      <c r="L76" s="405"/>
      <c r="M76" s="405"/>
    </row>
    <row r="77" spans="1:17" ht="12" customHeight="1" x14ac:dyDescent="0.2">
      <c r="A77" s="875"/>
      <c r="B77" s="715"/>
      <c r="C77" s="680"/>
      <c r="D77" s="680"/>
      <c r="E77" s="680"/>
      <c r="F77" s="680"/>
      <c r="G77" s="680"/>
      <c r="H77" s="680"/>
      <c r="I77" s="680"/>
      <c r="J77" s="680"/>
      <c r="K77" s="405"/>
      <c r="L77" s="405"/>
      <c r="M77" s="405"/>
    </row>
    <row r="78" spans="1:17" ht="12" customHeight="1" x14ac:dyDescent="0.2">
      <c r="A78" s="684"/>
      <c r="B78" s="715"/>
      <c r="C78" s="680"/>
      <c r="D78" s="680"/>
      <c r="E78" s="680"/>
      <c r="F78" s="680"/>
      <c r="G78" s="680"/>
      <c r="H78" s="680"/>
      <c r="I78" s="680"/>
      <c r="J78" s="680"/>
      <c r="K78" s="405"/>
      <c r="L78" s="405"/>
      <c r="M78" s="405"/>
    </row>
    <row r="79" spans="1:17" ht="12" customHeight="1" x14ac:dyDescent="0.2">
      <c r="A79" s="680"/>
      <c r="B79" s="713"/>
      <c r="C79" s="680"/>
      <c r="D79" s="680"/>
      <c r="E79" s="680"/>
      <c r="F79" s="680"/>
      <c r="G79" s="680"/>
      <c r="H79" s="680"/>
      <c r="I79" s="680"/>
      <c r="J79" s="680"/>
      <c r="K79" s="405"/>
      <c r="L79" s="405"/>
      <c r="M79" s="405"/>
    </row>
    <row r="80" spans="1:17" ht="12" customHeight="1" x14ac:dyDescent="0.2">
      <c r="A80" s="680"/>
      <c r="B80" s="713"/>
      <c r="C80" s="680"/>
      <c r="D80" s="680"/>
      <c r="E80" s="680"/>
      <c r="F80" s="680"/>
      <c r="G80" s="680"/>
      <c r="H80" s="680"/>
      <c r="I80" s="680"/>
      <c r="J80" s="680"/>
      <c r="K80" s="405"/>
      <c r="L80" s="405"/>
      <c r="M80" s="405"/>
    </row>
    <row r="81" spans="1:13" ht="12" customHeight="1" x14ac:dyDescent="0.2">
      <c r="A81" s="680"/>
      <c r="B81" s="713"/>
      <c r="C81" s="680"/>
      <c r="D81" s="680"/>
      <c r="E81" s="680"/>
      <c r="F81" s="680"/>
      <c r="G81" s="680"/>
      <c r="H81" s="680"/>
      <c r="I81" s="680"/>
      <c r="J81" s="680"/>
      <c r="K81" s="405"/>
      <c r="L81" s="405"/>
      <c r="M81" s="405"/>
    </row>
    <row r="82" spans="1:13" ht="12" customHeight="1" x14ac:dyDescent="0.2">
      <c r="A82" s="680"/>
      <c r="B82" s="713"/>
      <c r="C82" s="680"/>
      <c r="D82" s="680"/>
      <c r="E82" s="680"/>
      <c r="F82" s="680"/>
      <c r="G82" s="680"/>
      <c r="H82" s="680"/>
      <c r="I82" s="680"/>
      <c r="J82" s="680"/>
      <c r="K82" s="405"/>
      <c r="L82" s="405"/>
      <c r="M82" s="405"/>
    </row>
    <row r="83" spans="1:13" ht="12" customHeight="1" x14ac:dyDescent="0.2">
      <c r="A83" s="680"/>
      <c r="B83" s="713"/>
      <c r="C83" s="680"/>
      <c r="D83" s="680"/>
      <c r="E83" s="680"/>
      <c r="F83" s="680"/>
      <c r="G83" s="680"/>
      <c r="H83" s="680"/>
      <c r="I83" s="680"/>
      <c r="J83" s="680"/>
      <c r="K83" s="405"/>
      <c r="L83" s="405"/>
      <c r="M83" s="405"/>
    </row>
    <row r="84" spans="1:13" ht="12" customHeight="1" x14ac:dyDescent="0.2">
      <c r="A84" s="680"/>
      <c r="B84" s="713"/>
      <c r="C84" s="680"/>
      <c r="D84" s="680"/>
      <c r="E84" s="680"/>
      <c r="F84" s="680"/>
      <c r="G84" s="680"/>
      <c r="H84" s="680"/>
      <c r="I84" s="680"/>
      <c r="J84" s="680"/>
      <c r="K84" s="405"/>
      <c r="L84" s="405"/>
      <c r="M84" s="405"/>
    </row>
    <row r="85" spans="1:13" ht="12" customHeight="1" x14ac:dyDescent="0.2">
      <c r="A85" s="680"/>
      <c r="B85" s="713"/>
      <c r="C85" s="680"/>
      <c r="D85" s="680"/>
      <c r="E85" s="680"/>
      <c r="F85" s="680"/>
      <c r="G85" s="680"/>
      <c r="H85" s="680"/>
      <c r="I85" s="680"/>
      <c r="J85" s="680"/>
      <c r="K85" s="405"/>
      <c r="L85" s="405"/>
      <c r="M85" s="405"/>
    </row>
    <row r="86" spans="1:13" ht="12" customHeight="1" x14ac:dyDescent="0.2">
      <c r="A86" s="875" t="s">
        <v>293</v>
      </c>
      <c r="B86" s="715"/>
      <c r="C86" s="680"/>
      <c r="D86" s="680"/>
      <c r="E86" s="680"/>
      <c r="F86" s="680"/>
      <c r="G86" s="680"/>
      <c r="H86" s="680"/>
      <c r="I86" s="680"/>
      <c r="J86" s="680"/>
      <c r="K86" s="405"/>
      <c r="L86" s="405"/>
      <c r="M86" s="405"/>
    </row>
    <row r="87" spans="1:13" ht="12" customHeight="1" x14ac:dyDescent="0.2">
      <c r="A87" s="875"/>
      <c r="B87" s="715"/>
      <c r="C87" s="680"/>
      <c r="D87" s="680"/>
      <c r="E87" s="680"/>
      <c r="F87" s="680"/>
      <c r="G87" s="680"/>
      <c r="H87" s="680"/>
      <c r="I87" s="680"/>
      <c r="J87" s="680"/>
      <c r="K87" s="405"/>
      <c r="L87" s="405"/>
      <c r="M87" s="405"/>
    </row>
    <row r="88" spans="1:13" ht="12" customHeight="1" x14ac:dyDescent="0.2">
      <c r="A88" s="875"/>
      <c r="B88" s="715"/>
      <c r="C88" s="680"/>
      <c r="D88" s="680"/>
      <c r="E88" s="680"/>
      <c r="F88" s="680"/>
      <c r="G88" s="680"/>
      <c r="H88" s="680"/>
      <c r="I88" s="680"/>
      <c r="J88" s="680"/>
      <c r="K88" s="405"/>
      <c r="L88" s="405"/>
      <c r="M88" s="405"/>
    </row>
    <row r="89" spans="1:13" ht="12" customHeight="1" x14ac:dyDescent="0.2">
      <c r="A89" s="875"/>
      <c r="B89" s="715"/>
      <c r="C89" s="680"/>
      <c r="D89" s="680"/>
      <c r="E89" s="680"/>
      <c r="F89" s="680"/>
      <c r="G89" s="680"/>
      <c r="H89" s="680"/>
      <c r="I89" s="680"/>
      <c r="J89" s="680"/>
      <c r="K89" s="405"/>
      <c r="L89" s="405"/>
      <c r="M89" s="405"/>
    </row>
    <row r="90" spans="1:13" ht="12" customHeight="1" x14ac:dyDescent="0.2">
      <c r="A90" s="875"/>
      <c r="B90" s="715"/>
      <c r="C90" s="680"/>
      <c r="D90" s="680"/>
      <c r="E90" s="680"/>
      <c r="F90" s="680"/>
      <c r="G90" s="680"/>
      <c r="H90" s="680"/>
      <c r="I90" s="680"/>
      <c r="J90" s="680"/>
      <c r="K90" s="405"/>
      <c r="L90" s="405"/>
      <c r="M90" s="405"/>
    </row>
    <row r="91" spans="1:13" ht="12" customHeight="1" x14ac:dyDescent="0.2">
      <c r="A91" s="875"/>
      <c r="B91" s="715"/>
      <c r="C91" s="680"/>
      <c r="D91" s="680"/>
      <c r="E91" s="680"/>
      <c r="F91" s="680"/>
      <c r="G91" s="680"/>
      <c r="H91" s="680"/>
      <c r="I91" s="680"/>
      <c r="J91" s="680"/>
      <c r="K91" s="405"/>
      <c r="L91" s="405"/>
      <c r="M91" s="405"/>
    </row>
    <row r="92" spans="1:13" ht="12" customHeight="1" x14ac:dyDescent="0.2">
      <c r="A92" s="875"/>
      <c r="B92" s="715"/>
      <c r="C92" s="680"/>
      <c r="D92" s="680"/>
      <c r="E92" s="680"/>
      <c r="F92" s="680"/>
      <c r="G92" s="680"/>
      <c r="H92" s="680"/>
      <c r="I92" s="680"/>
      <c r="J92" s="680"/>
      <c r="K92" s="405"/>
      <c r="L92" s="405"/>
      <c r="M92" s="405"/>
    </row>
    <row r="93" spans="1:13" ht="12" customHeight="1" x14ac:dyDescent="0.2">
      <c r="A93" s="875"/>
      <c r="B93" s="715"/>
      <c r="C93" s="680"/>
      <c r="D93" s="680"/>
      <c r="E93" s="680"/>
      <c r="F93" s="680"/>
      <c r="G93" s="680"/>
      <c r="H93" s="680"/>
      <c r="I93" s="680"/>
      <c r="J93" s="680"/>
      <c r="K93" s="405"/>
      <c r="L93" s="405"/>
      <c r="M93" s="405"/>
    </row>
    <row r="94" spans="1:13" ht="12" customHeight="1" x14ac:dyDescent="0.2">
      <c r="A94" s="875"/>
      <c r="B94" s="715"/>
      <c r="C94" s="680"/>
      <c r="D94" s="680"/>
      <c r="E94" s="680"/>
      <c r="F94" s="680"/>
      <c r="G94" s="680"/>
      <c r="H94" s="680"/>
      <c r="I94" s="680"/>
      <c r="J94" s="680"/>
      <c r="K94" s="405"/>
      <c r="L94" s="405"/>
      <c r="M94" s="405"/>
    </row>
    <row r="95" spans="1:13" ht="12" customHeight="1" x14ac:dyDescent="0.2">
      <c r="A95" s="875" t="s">
        <v>294</v>
      </c>
      <c r="B95" s="715"/>
      <c r="C95" s="680"/>
      <c r="D95" s="680"/>
      <c r="E95" s="680"/>
      <c r="F95" s="680"/>
      <c r="G95" s="680"/>
      <c r="H95" s="680"/>
      <c r="I95" s="680"/>
      <c r="J95" s="680"/>
      <c r="K95" s="405"/>
      <c r="L95" s="405"/>
      <c r="M95" s="405"/>
    </row>
    <row r="96" spans="1:13" ht="12" customHeight="1" x14ac:dyDescent="0.2">
      <c r="A96" s="875"/>
      <c r="B96" s="715"/>
      <c r="C96" s="680"/>
      <c r="D96" s="680"/>
      <c r="E96" s="680"/>
      <c r="F96" s="680"/>
      <c r="G96" s="680"/>
      <c r="H96" s="680"/>
      <c r="I96" s="680"/>
      <c r="J96" s="680"/>
      <c r="K96" s="405"/>
      <c r="L96" s="405"/>
      <c r="M96" s="405"/>
    </row>
    <row r="97" spans="1:13" ht="12" customHeight="1" x14ac:dyDescent="0.2">
      <c r="A97" s="875"/>
      <c r="B97" s="713"/>
      <c r="C97" s="680"/>
      <c r="D97" s="680"/>
      <c r="E97" s="680"/>
      <c r="F97" s="680"/>
      <c r="G97" s="680"/>
      <c r="H97" s="680"/>
      <c r="I97" s="680"/>
      <c r="J97" s="680"/>
      <c r="K97" s="405"/>
      <c r="L97" s="405"/>
      <c r="M97" s="405"/>
    </row>
    <row r="98" spans="1:13" ht="12" customHeight="1" x14ac:dyDescent="0.2">
      <c r="A98" s="875"/>
      <c r="B98" s="713"/>
      <c r="C98" s="680"/>
      <c r="D98" s="680"/>
      <c r="E98" s="680"/>
      <c r="F98" s="680"/>
      <c r="G98" s="680"/>
      <c r="H98" s="680"/>
      <c r="I98" s="680"/>
      <c r="J98" s="680"/>
      <c r="K98" s="405"/>
      <c r="L98" s="405"/>
      <c r="M98" s="405"/>
    </row>
    <row r="99" spans="1:13" ht="12" customHeight="1" x14ac:dyDescent="0.2">
      <c r="A99" s="875"/>
      <c r="B99" s="713"/>
      <c r="C99" s="680"/>
      <c r="D99" s="680"/>
      <c r="E99" s="680"/>
      <c r="F99" s="680"/>
      <c r="G99" s="680"/>
      <c r="H99" s="680"/>
      <c r="I99" s="680"/>
      <c r="J99" s="680"/>
      <c r="K99" s="405"/>
      <c r="L99" s="405"/>
      <c r="M99" s="405"/>
    </row>
    <row r="100" spans="1:13" ht="12" customHeight="1" x14ac:dyDescent="0.2">
      <c r="A100" s="875"/>
      <c r="B100" s="713"/>
      <c r="C100" s="680"/>
      <c r="D100" s="680"/>
      <c r="E100" s="680"/>
      <c r="F100" s="680"/>
      <c r="G100" s="680"/>
      <c r="H100" s="680"/>
      <c r="I100" s="680"/>
      <c r="J100" s="680"/>
      <c r="K100" s="405"/>
      <c r="L100" s="405"/>
      <c r="M100" s="405"/>
    </row>
    <row r="101" spans="1:13" ht="12" customHeight="1" x14ac:dyDescent="0.2">
      <c r="A101" s="875"/>
      <c r="B101" s="713"/>
      <c r="C101" s="680"/>
      <c r="D101" s="680"/>
      <c r="E101" s="680"/>
      <c r="F101" s="680"/>
      <c r="G101" s="680"/>
      <c r="H101" s="680"/>
      <c r="I101" s="680"/>
      <c r="J101" s="680"/>
      <c r="K101" s="405"/>
      <c r="L101" s="405"/>
      <c r="M101" s="405"/>
    </row>
    <row r="102" spans="1:13" ht="12" customHeight="1" x14ac:dyDescent="0.2">
      <c r="A102" s="875"/>
      <c r="B102" s="713"/>
      <c r="C102" s="680"/>
      <c r="D102" s="680"/>
      <c r="E102" s="680"/>
      <c r="F102" s="680"/>
      <c r="G102" s="680"/>
      <c r="H102" s="680"/>
      <c r="I102" s="680"/>
      <c r="J102" s="680"/>
      <c r="K102" s="405"/>
      <c r="L102" s="405"/>
      <c r="M102" s="405"/>
    </row>
    <row r="103" spans="1:13" ht="12" customHeight="1" x14ac:dyDescent="0.2">
      <c r="A103" s="875"/>
      <c r="B103" s="713"/>
      <c r="C103" s="680"/>
      <c r="D103" s="680"/>
      <c r="E103" s="680"/>
      <c r="F103" s="680"/>
      <c r="G103" s="680"/>
      <c r="H103" s="680"/>
      <c r="I103" s="680"/>
      <c r="J103" s="680"/>
      <c r="K103" s="405"/>
      <c r="L103" s="405"/>
      <c r="M103" s="405"/>
    </row>
    <row r="104" spans="1:13" ht="12" customHeight="1" x14ac:dyDescent="0.2">
      <c r="A104" s="684" t="s">
        <v>296</v>
      </c>
      <c r="B104" s="713"/>
      <c r="C104" s="680"/>
      <c r="D104" s="680"/>
      <c r="E104" s="680"/>
      <c r="F104" s="680"/>
      <c r="G104" s="680"/>
      <c r="H104" s="680"/>
      <c r="I104" s="680"/>
      <c r="J104" s="680"/>
      <c r="K104" s="405"/>
      <c r="L104" s="405"/>
      <c r="M104" s="405"/>
    </row>
    <row r="105" spans="1:13" ht="12" customHeight="1" x14ac:dyDescent="0.2">
      <c r="A105" s="680"/>
      <c r="B105" s="425"/>
      <c r="C105" s="680"/>
      <c r="D105" s="680"/>
      <c r="E105" s="680"/>
      <c r="F105" s="680"/>
      <c r="G105" s="680"/>
      <c r="H105" s="680"/>
      <c r="I105" s="680"/>
      <c r="J105" s="680"/>
      <c r="K105" s="405"/>
      <c r="L105" s="405"/>
      <c r="M105" s="405"/>
    </row>
    <row r="106" spans="1:13" ht="12" customHeight="1" x14ac:dyDescent="0.2">
      <c r="A106" s="680"/>
      <c r="B106" s="425"/>
      <c r="C106" s="680"/>
      <c r="D106" s="680"/>
      <c r="E106" s="680"/>
      <c r="F106" s="680"/>
      <c r="G106" s="680"/>
      <c r="H106" s="680"/>
      <c r="I106" s="680"/>
      <c r="J106" s="680"/>
      <c r="K106" s="405"/>
      <c r="L106" s="405"/>
      <c r="M106" s="405"/>
    </row>
    <row r="107" spans="1:13" ht="12" customHeight="1" x14ac:dyDescent="0.2">
      <c r="A107" s="680"/>
      <c r="B107" s="425"/>
      <c r="C107" s="680"/>
      <c r="D107" s="680"/>
      <c r="E107" s="680"/>
      <c r="F107" s="680"/>
      <c r="G107" s="680"/>
      <c r="H107" s="680"/>
      <c r="I107" s="680"/>
      <c r="J107" s="680"/>
      <c r="K107" s="405"/>
      <c r="L107" s="405"/>
      <c r="M107" s="405"/>
    </row>
    <row r="108" spans="1:13" ht="12" customHeight="1" x14ac:dyDescent="0.2">
      <c r="A108" s="680"/>
      <c r="B108" s="425"/>
      <c r="C108" s="680"/>
      <c r="D108" s="680"/>
      <c r="E108" s="680"/>
      <c r="F108" s="680"/>
      <c r="G108" s="680"/>
      <c r="H108" s="680"/>
      <c r="I108" s="680"/>
      <c r="J108" s="680"/>
      <c r="K108" s="405"/>
      <c r="L108" s="405"/>
      <c r="M108" s="405"/>
    </row>
    <row r="109" spans="1:13" ht="12" customHeight="1" x14ac:dyDescent="0.2">
      <c r="A109" s="680"/>
      <c r="B109" s="17"/>
      <c r="C109" s="680"/>
      <c r="D109" s="680"/>
      <c r="E109" s="680"/>
      <c r="F109" s="680"/>
      <c r="G109" s="680"/>
      <c r="H109" s="680"/>
      <c r="I109" s="680"/>
      <c r="J109" s="680"/>
      <c r="K109" s="405"/>
      <c r="L109" s="405"/>
      <c r="M109" s="405"/>
    </row>
    <row r="110" spans="1:13" ht="12" customHeight="1" x14ac:dyDescent="0.2">
      <c r="A110" s="684"/>
      <c r="B110" s="425"/>
      <c r="C110" s="680"/>
      <c r="D110" s="680"/>
      <c r="E110" s="680"/>
      <c r="F110" s="680"/>
      <c r="G110" s="680"/>
      <c r="H110" s="680"/>
      <c r="I110" s="680"/>
      <c r="J110" s="680"/>
      <c r="K110" s="405"/>
      <c r="L110" s="405"/>
      <c r="M110" s="405"/>
    </row>
    <row r="111" spans="1:13" ht="12" customHeight="1" x14ac:dyDescent="0.2">
      <c r="A111" s="684"/>
      <c r="B111" s="680"/>
      <c r="C111" s="680"/>
      <c r="D111" s="680"/>
      <c r="E111" s="680"/>
      <c r="F111" s="680"/>
      <c r="G111" s="680"/>
      <c r="H111" s="680"/>
      <c r="I111" s="680"/>
      <c r="J111" s="680"/>
      <c r="K111" s="405"/>
      <c r="L111" s="405"/>
      <c r="M111" s="405"/>
    </row>
    <row r="112" spans="1:13" ht="11.25" customHeight="1" x14ac:dyDescent="0.2">
      <c r="A112" s="684"/>
      <c r="B112" s="680"/>
      <c r="C112" s="680"/>
      <c r="D112" s="680"/>
      <c r="E112" s="680"/>
      <c r="F112" s="680"/>
      <c r="G112" s="680"/>
      <c r="H112" s="680"/>
      <c r="I112" s="680"/>
      <c r="J112" s="680"/>
      <c r="K112" s="405"/>
      <c r="L112" s="405"/>
      <c r="M112" s="405"/>
    </row>
    <row r="113" spans="1:13" ht="11.25" customHeight="1" x14ac:dyDescent="0.2">
      <c r="A113" s="684"/>
      <c r="B113" s="680"/>
      <c r="C113" s="680"/>
      <c r="D113" s="680"/>
      <c r="E113" s="680"/>
      <c r="F113" s="680"/>
      <c r="G113" s="680"/>
      <c r="H113" s="680"/>
      <c r="I113" s="680"/>
      <c r="J113" s="680"/>
      <c r="K113" s="405"/>
      <c r="L113" s="405"/>
      <c r="M113" s="405"/>
    </row>
    <row r="114" spans="1:13" ht="11.25" customHeight="1" x14ac:dyDescent="0.2">
      <c r="A114" s="684"/>
      <c r="B114" s="680"/>
      <c r="C114" s="680"/>
      <c r="D114" s="680"/>
      <c r="E114" s="680"/>
      <c r="F114" s="680"/>
      <c r="G114" s="680"/>
      <c r="H114" s="680"/>
      <c r="I114" s="680"/>
      <c r="J114" s="680"/>
      <c r="K114" s="405"/>
      <c r="L114" s="405"/>
      <c r="M114" s="405"/>
    </row>
    <row r="115" spans="1:13" ht="11.25" customHeight="1" x14ac:dyDescent="0.2">
      <c r="A115" s="684"/>
      <c r="B115" s="680"/>
      <c r="C115" s="680"/>
      <c r="D115" s="680"/>
      <c r="E115" s="680"/>
      <c r="F115" s="680"/>
      <c r="G115" s="680"/>
      <c r="H115" s="680"/>
      <c r="I115" s="680"/>
      <c r="J115" s="680"/>
      <c r="K115" s="405"/>
      <c r="L115" s="405"/>
      <c r="M115" s="405"/>
    </row>
    <row r="116" spans="1:13" ht="11.25" customHeight="1" x14ac:dyDescent="0.2">
      <c r="A116" s="684"/>
      <c r="B116" s="680"/>
      <c r="C116" s="680"/>
      <c r="D116" s="680"/>
      <c r="E116" s="680"/>
      <c r="F116" s="680"/>
      <c r="G116" s="680"/>
      <c r="H116" s="680"/>
      <c r="I116" s="680"/>
      <c r="J116" s="680"/>
      <c r="K116" s="405"/>
      <c r="L116" s="405"/>
      <c r="M116" s="405"/>
    </row>
    <row r="117" spans="1:13" ht="11.25" customHeight="1" x14ac:dyDescent="0.2">
      <c r="A117" s="684"/>
      <c r="B117" s="680"/>
      <c r="C117" s="680"/>
      <c r="D117" s="680"/>
      <c r="E117" s="680"/>
      <c r="F117" s="680"/>
      <c r="G117" s="680"/>
      <c r="H117" s="680"/>
      <c r="I117" s="680"/>
      <c r="J117" s="680"/>
      <c r="K117" s="405"/>
      <c r="L117" s="405"/>
      <c r="M117" s="405"/>
    </row>
    <row r="118" spans="1:13" ht="11.25" customHeight="1" x14ac:dyDescent="0.2">
      <c r="A118" s="684"/>
      <c r="B118" s="680"/>
      <c r="C118" s="680"/>
      <c r="D118" s="680"/>
      <c r="E118" s="680"/>
      <c r="F118" s="680"/>
      <c r="G118" s="680"/>
      <c r="H118" s="680"/>
      <c r="I118" s="680"/>
      <c r="J118" s="680"/>
    </row>
    <row r="119" spans="1:13" ht="11.25" customHeight="1" x14ac:dyDescent="0.2">
      <c r="A119" s="684"/>
      <c r="B119" s="680"/>
      <c r="C119" s="680"/>
      <c r="D119" s="680"/>
      <c r="E119" s="680"/>
      <c r="F119" s="680"/>
      <c r="G119" s="680"/>
      <c r="H119" s="680"/>
      <c r="I119" s="680"/>
      <c r="J119" s="680"/>
    </row>
    <row r="120" spans="1:13" ht="11.25" customHeight="1" x14ac:dyDescent="0.2">
      <c r="A120" s="684"/>
      <c r="B120" s="680"/>
      <c r="C120" s="680"/>
      <c r="D120" s="680"/>
      <c r="E120" s="680"/>
      <c r="F120" s="680"/>
      <c r="G120" s="680"/>
      <c r="H120" s="680"/>
      <c r="I120" s="680"/>
      <c r="J120" s="680"/>
    </row>
    <row r="121" spans="1:13" ht="11.25" customHeight="1" x14ac:dyDescent="0.2">
      <c r="A121" s="684"/>
      <c r="B121" s="680"/>
      <c r="C121" s="680"/>
      <c r="D121" s="680"/>
      <c r="E121" s="680"/>
      <c r="F121" s="680"/>
      <c r="G121" s="680"/>
      <c r="H121" s="680"/>
      <c r="I121" s="680"/>
      <c r="J121" s="680"/>
    </row>
    <row r="122" spans="1:13" ht="11.25" customHeight="1" x14ac:dyDescent="0.2">
      <c r="A122" s="684"/>
      <c r="B122" s="680"/>
      <c r="C122" s="680"/>
      <c r="D122" s="680"/>
      <c r="E122" s="680"/>
      <c r="F122" s="680"/>
      <c r="G122" s="680"/>
      <c r="H122" s="680"/>
      <c r="I122" s="680"/>
      <c r="J122" s="680"/>
    </row>
    <row r="123" spans="1:13" ht="11.25" customHeight="1" x14ac:dyDescent="0.2">
      <c r="A123" s="684"/>
      <c r="B123" s="680"/>
      <c r="C123" s="680"/>
      <c r="D123" s="680"/>
      <c r="E123" s="680"/>
      <c r="F123" s="680"/>
      <c r="G123" s="680"/>
      <c r="H123" s="680"/>
      <c r="I123" s="680"/>
      <c r="J123" s="680"/>
    </row>
    <row r="124" spans="1:13" ht="11.25" customHeight="1" x14ac:dyDescent="0.2">
      <c r="A124" s="684"/>
      <c r="B124" s="680"/>
      <c r="C124" s="680"/>
      <c r="D124" s="680"/>
      <c r="E124" s="680"/>
      <c r="F124" s="680"/>
      <c r="G124" s="680"/>
      <c r="H124" s="680"/>
      <c r="I124" s="680"/>
      <c r="J124" s="680"/>
    </row>
    <row r="125" spans="1:13" ht="11.25" customHeight="1" x14ac:dyDescent="0.2">
      <c r="A125" s="684"/>
      <c r="B125" s="680"/>
      <c r="C125" s="680"/>
      <c r="D125" s="680"/>
      <c r="E125" s="680"/>
      <c r="F125" s="680"/>
      <c r="G125" s="680"/>
      <c r="H125" s="680"/>
      <c r="I125" s="680"/>
      <c r="J125" s="680"/>
    </row>
    <row r="126" spans="1:13" ht="11.25" customHeight="1" x14ac:dyDescent="0.2">
      <c r="A126" s="684"/>
      <c r="B126" s="680"/>
      <c r="C126" s="680"/>
      <c r="D126" s="680"/>
      <c r="E126" s="680"/>
      <c r="F126" s="680"/>
      <c r="G126" s="680"/>
      <c r="H126" s="680"/>
      <c r="I126" s="680"/>
      <c r="J126" s="680"/>
    </row>
    <row r="127" spans="1:13" ht="11.25" customHeight="1" x14ac:dyDescent="0.2">
      <c r="A127" s="684"/>
      <c r="B127" s="680"/>
      <c r="C127" s="680"/>
      <c r="D127" s="680"/>
      <c r="E127" s="680"/>
      <c r="F127" s="680"/>
      <c r="G127" s="680"/>
      <c r="H127" s="680"/>
      <c r="I127" s="680"/>
      <c r="J127" s="680"/>
    </row>
  </sheetData>
  <mergeCells count="8">
    <mergeCell ref="A95:A103"/>
    <mergeCell ref="A86:A94"/>
    <mergeCell ref="A2:P2"/>
    <mergeCell ref="A69:B69"/>
    <mergeCell ref="A66:B66"/>
    <mergeCell ref="A3:B3"/>
    <mergeCell ref="A76:A77"/>
    <mergeCell ref="B73:G73"/>
  </mergeCells>
  <phoneticPr fontId="0" type="noConversion"/>
  <conditionalFormatting sqref="P56:P58">
    <cfRule type="cellIs" dxfId="1" priority="1" stopIfTrue="1" operator="greaterThan">
      <formula>100</formula>
    </cfRule>
  </conditionalFormatting>
  <printOptions horizontalCentered="1"/>
  <pageMargins left="0.19685039370078741" right="0.19685039370078741" top="0.62992125984251968" bottom="0.31496062992125984" header="0.27559055118110237" footer="0.15748031496062992"/>
  <pageSetup paperSize="9" scale="55" orientation="landscape" r:id="rId1"/>
  <headerFooter alignWithMargins="0">
    <oddHeader>&amp;L&amp;9Seção Financeira/ SADM/ EPSJV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0" tint="-0.499984740745262"/>
  </sheetPr>
  <dimension ref="A1:AA650"/>
  <sheetViews>
    <sheetView topLeftCell="A33" zoomScaleNormal="100" workbookViewId="0">
      <selection activeCell="B74" sqref="B74"/>
    </sheetView>
  </sheetViews>
  <sheetFormatPr defaultColWidth="9.28515625" defaultRowHeight="11.25" x14ac:dyDescent="0.2"/>
  <cols>
    <col min="1" max="1" width="5.42578125" style="14" customWidth="1"/>
    <col min="2" max="2" width="24.42578125" style="1" customWidth="1"/>
    <col min="3" max="3" width="12.28515625" style="3" customWidth="1"/>
    <col min="4" max="4" width="11.28515625" style="3" bestFit="1" customWidth="1"/>
    <col min="5" max="5" width="12" style="3" bestFit="1" customWidth="1"/>
    <col min="6" max="6" width="10.7109375" style="3" customWidth="1"/>
    <col min="7" max="7" width="11.42578125" style="3" customWidth="1"/>
    <col min="8" max="8" width="10.7109375" style="1" customWidth="1"/>
    <col min="9" max="14" width="12.42578125" style="1" bestFit="1" customWidth="1"/>
    <col min="15" max="15" width="13.5703125" style="1" bestFit="1" customWidth="1"/>
    <col min="16" max="16" width="13.28515625" style="1" bestFit="1" customWidth="1"/>
    <col min="17" max="17" width="7" style="1" customWidth="1"/>
    <col min="18" max="18" width="5.42578125" style="1" customWidth="1"/>
    <col min="19" max="19" width="9.28515625" style="1"/>
    <col min="20" max="20" width="11.28515625" style="1" bestFit="1" customWidth="1"/>
    <col min="21" max="16384" width="9.28515625" style="1"/>
  </cols>
  <sheetData>
    <row r="1" spans="1:27" ht="15" x14ac:dyDescent="0.25">
      <c r="A1" s="61" t="s">
        <v>418</v>
      </c>
    </row>
    <row r="2" spans="1:27" ht="17.25" customHeight="1" x14ac:dyDescent="0.2">
      <c r="A2" s="884" t="s">
        <v>91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204"/>
    </row>
    <row r="3" spans="1:27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117" t="s">
        <v>16</v>
      </c>
      <c r="G3" s="117" t="s">
        <v>17</v>
      </c>
      <c r="H3" s="101" t="s">
        <v>3</v>
      </c>
      <c r="I3" s="116" t="s">
        <v>4</v>
      </c>
      <c r="J3" s="116" t="s">
        <v>5</v>
      </c>
      <c r="K3" s="116" t="s">
        <v>6</v>
      </c>
      <c r="L3" s="116" t="s">
        <v>7</v>
      </c>
      <c r="M3" s="116" t="s">
        <v>8</v>
      </c>
      <c r="N3" s="116" t="s">
        <v>9</v>
      </c>
      <c r="O3" s="119" t="s">
        <v>28</v>
      </c>
      <c r="P3" s="57" t="s">
        <v>157</v>
      </c>
      <c r="Q3" s="120" t="s">
        <v>76</v>
      </c>
      <c r="R3" s="112"/>
      <c r="S3" s="112"/>
      <c r="T3" s="112"/>
      <c r="U3" s="112"/>
      <c r="V3" s="112"/>
      <c r="W3" s="112"/>
      <c r="X3" s="112"/>
      <c r="Y3" s="112"/>
      <c r="Z3" s="112"/>
      <c r="AA3" s="112"/>
    </row>
    <row r="4" spans="1:27" ht="14.25" customHeight="1" x14ac:dyDescent="0.2">
      <c r="A4" s="127">
        <v>14</v>
      </c>
      <c r="B4" s="128" t="s">
        <v>10</v>
      </c>
      <c r="C4" s="8">
        <f>LABORAT!C4+LABGESTÃO!C4+LIRES!C4+LABMAN!C4+LATEC!C4+LAVSA!C4+LABFORM!C4+PROVOC!C4+LATEPS!C4</f>
        <v>0</v>
      </c>
      <c r="D4" s="8">
        <f>LABORAT!D4+LABGESTÃO!D4+LIRES!D4+LABMAN!D4+LATEC!D4+LAVSA!D4+LABFORM!D4+PROVOC!D4+LATEPS!D4</f>
        <v>0</v>
      </c>
      <c r="E4" s="8">
        <f>LABORAT!E4+LABGESTÃO!E4+LIRES!E4+LABMAN!E4+LATEC!E4+LAVSA!E4+LABFORM!E4+PROVOC!E4+LATEPS!E4</f>
        <v>3208.04</v>
      </c>
      <c r="F4" s="8">
        <f>LABORAT!F4+LABGESTÃO!F4+LIRES!F4+LABMAN!F4+LATEC!F4+LAVSA!F4+LABFORM!F4+PROVOC!F4+LATEPS!F4</f>
        <v>0</v>
      </c>
      <c r="G4" s="8">
        <f>LABORAT!G4+LABGESTÃO!G4+LIRES!G4+LABMAN!G4+LATEC!G4+LAVSA!G4+LABFORM!G4+PROVOC!G4+LATEPS!G4</f>
        <v>0</v>
      </c>
      <c r="H4" s="8">
        <f>LABORAT!H4+LABGESTÃO!H4+LIRES!H4+LABMAN!H4+LATEC!H4+LAVSA!H4+LABFORM!H4+PROVOC!H4+LATEPS!H4</f>
        <v>0</v>
      </c>
      <c r="I4" s="8">
        <f>LABORAT!I4+LABGESTÃO!I4+LIRES!I4+LABMAN!I4+LATEC!I4+LAVSA!I4+LABFORM!I4+PROVOC!I4+LATEPS!I4</f>
        <v>0</v>
      </c>
      <c r="J4" s="8">
        <f>LABORAT!J4+LABGESTÃO!J4+LIRES!J4+LABMAN!J4+LATEC!J4+LAVSA!J4+LABFORM!J4+PROVOC!J4+LATEPS!J4</f>
        <v>0</v>
      </c>
      <c r="K4" s="8">
        <f>LABORAT!K4+LABGESTÃO!K4+LIRES!K4+LABMAN!K4+LATEC!K4+LAVSA!K4+LABFORM!K4+PROVOC!K4+LATEPS!K4</f>
        <v>0</v>
      </c>
      <c r="L4" s="8">
        <f>LABORAT!L4+LABGESTÃO!L4+LIRES!L4+LABMAN!L4+LATEC!L4+LAVSA!L4+LABFORM!L4+PROVOC!L4+LATEPS!L4</f>
        <v>0</v>
      </c>
      <c r="M4" s="8">
        <f>LABORAT!M4+LABGESTÃO!M4+LIRES!M4+LABMAN!M4+LATEC!M4+LAVSA!M4+LABFORM!M4+PROVOC!M4+LATEPS!M4</f>
        <v>0</v>
      </c>
      <c r="N4" s="8">
        <f>LABORAT!N4+LABGESTÃO!N4+LIRES!N4+LABMAN!N4+LATEC!N4+LAVSA!N4+LABFORM!N4+PROVOC!N4+LATEPS!N4</f>
        <v>0</v>
      </c>
      <c r="O4" s="30">
        <f>SUM(C4:N4)</f>
        <v>3208.04</v>
      </c>
      <c r="P4" s="8">
        <f>LABORAT!P4+LABGESTÃO!P4+LIRES!P4+LABMAN!P4+LATEC!P4+LAVSA!P4+LABFORM!P4+PROVOC!P4+LATEPS!P4</f>
        <v>0</v>
      </c>
      <c r="Q4" s="42" t="e">
        <f>O4/P4*100</f>
        <v>#DIV/0!</v>
      </c>
      <c r="R4" s="17"/>
    </row>
    <row r="5" spans="1:27" ht="14.25" customHeight="1" x14ac:dyDescent="0.2">
      <c r="A5" s="468">
        <v>18</v>
      </c>
      <c r="B5" s="128" t="s">
        <v>153</v>
      </c>
      <c r="C5" s="8">
        <f>LABORAT!C5+LABGESTÃO!C5+LIRES!C5+LABMAN!C5+LATEC!C5+LAVSA!C5+LABFORM!C5+PROVOC!C5+LATEPS!C5</f>
        <v>89800</v>
      </c>
      <c r="D5" s="8">
        <f>LABORAT!D5+LABGESTÃO!D5+LIRES!D5+LABMAN!D5+LATEC!D5+LAVSA!D5+LABFORM!D5+PROVOC!D5+LATEPS!D5</f>
        <v>89400</v>
      </c>
      <c r="E5" s="8">
        <f>LABORAT!E5+LABGESTÃO!E5+LIRES!E5+LABMAN!E5+LATEC!E5+LAVSA!E5+LABFORM!E5+PROVOC!E5+LATEPS!E5</f>
        <v>0</v>
      </c>
      <c r="F5" s="8">
        <f>LABORAT!F5+LABGESTÃO!F5+LIRES!F5+LABMAN!F5+LATEC!F5+LAVSA!F5+LABFORM!F5+PROVOC!F5+LATEPS!F5</f>
        <v>0</v>
      </c>
      <c r="G5" s="8">
        <f>LABORAT!G5+LABGESTÃO!G5+LIRES!G5+LABMAN!G5+LATEC!G5+LAVSA!G5+LABFORM!G5+PROVOC!G5+LATEPS!G5</f>
        <v>0</v>
      </c>
      <c r="H5" s="8">
        <f>LABORAT!H5+LABGESTÃO!H5+LIRES!H5+LABMAN!H5+LATEC!H5+LAVSA!H5+LABFORM!H5+PROVOC!H5+LATEPS!H5</f>
        <v>0</v>
      </c>
      <c r="I5" s="8">
        <f>LABORAT!I5+LABGESTÃO!I5+LIRES!I5+LABMAN!I5+LATEC!I5+LAVSA!I5+LABFORM!I5+PROVOC!I5+LATEPS!I5</f>
        <v>0</v>
      </c>
      <c r="J5" s="8">
        <f>LABORAT!J5+LABGESTÃO!J5+LIRES!J5+LABMAN!J5+LATEC!J5+LAVSA!J5+LABFORM!J5+PROVOC!J5+LATEPS!J5</f>
        <v>0</v>
      </c>
      <c r="K5" s="8">
        <f>LABORAT!K5+LABGESTÃO!K5+LIRES!K5+LABMAN!K5+LATEC!K5+LAVSA!K5+LABFORM!K5+PROVOC!K5+LATEPS!K5</f>
        <v>0</v>
      </c>
      <c r="L5" s="8">
        <f>LABORAT!L5+LABGESTÃO!L5+LIRES!L5+LABMAN!L5+LATEC!L5+LAVSA!L5+LABFORM!L5+PROVOC!L5+LATEPS!L5</f>
        <v>0</v>
      </c>
      <c r="M5" s="8">
        <f>LABORAT!M5+LABGESTÃO!M5+LIRES!M5+LABMAN!M5+LATEC!M5+LAVSA!M5+LABFORM!M5+PROVOC!M5+LATEPS!M5</f>
        <v>0</v>
      </c>
      <c r="N5" s="8">
        <f>LABORAT!N5+LABGESTÃO!N5+LIRES!N5+LABMAN!N5+LATEC!N5+LAVSA!N5+LABFORM!N5+PROVOC!N5+LATEPS!N5</f>
        <v>0</v>
      </c>
      <c r="O5" s="8">
        <f>SUM(C5:N5)</f>
        <v>179200</v>
      </c>
      <c r="P5" s="8">
        <f>LABORAT!P5+LABGESTÃO!P5+LIRES!P5+LABMAN!P5+LATEC!P5+LAVSA!P5+LABFORM!P5+PROVOC!P5+LATEPS!P5</f>
        <v>0</v>
      </c>
      <c r="Q5" s="42" t="e">
        <f>O5/P5*100</f>
        <v>#DIV/0!</v>
      </c>
      <c r="R5" s="17"/>
    </row>
    <row r="6" spans="1:27" ht="14.25" customHeight="1" x14ac:dyDescent="0.2">
      <c r="A6" s="127">
        <v>30</v>
      </c>
      <c r="B6" s="128" t="s">
        <v>23</v>
      </c>
      <c r="C6" s="8">
        <f>SUM(C7:C10)</f>
        <v>0</v>
      </c>
      <c r="D6" s="8">
        <f t="shared" ref="D6:N6" si="0">SUM(D7:D10)</f>
        <v>0</v>
      </c>
      <c r="E6" s="8">
        <f t="shared" si="0"/>
        <v>1710</v>
      </c>
      <c r="F6" s="8">
        <f t="shared" si="0"/>
        <v>0</v>
      </c>
      <c r="G6" s="8">
        <f t="shared" si="0"/>
        <v>0</v>
      </c>
      <c r="H6" s="8">
        <f t="shared" si="0"/>
        <v>0</v>
      </c>
      <c r="I6" s="8">
        <f t="shared" si="0"/>
        <v>0</v>
      </c>
      <c r="J6" s="8">
        <f t="shared" si="0"/>
        <v>0</v>
      </c>
      <c r="K6" s="8">
        <f t="shared" si="0"/>
        <v>0</v>
      </c>
      <c r="L6" s="8">
        <f t="shared" si="0"/>
        <v>0</v>
      </c>
      <c r="M6" s="8">
        <f t="shared" si="0"/>
        <v>0</v>
      </c>
      <c r="N6" s="8">
        <f t="shared" si="0"/>
        <v>0</v>
      </c>
      <c r="O6" s="8">
        <f>SUM(O7:O10)</f>
        <v>1710</v>
      </c>
      <c r="P6" s="8">
        <f>SUM(P7:P10)</f>
        <v>0</v>
      </c>
      <c r="Q6" s="42" t="e">
        <f>O6/P6*100</f>
        <v>#DIV/0!</v>
      </c>
      <c r="R6" s="17"/>
    </row>
    <row r="7" spans="1:27" ht="12.4" customHeight="1" x14ac:dyDescent="0.2">
      <c r="A7" s="129"/>
      <c r="B7" s="115" t="s">
        <v>24</v>
      </c>
      <c r="C7" s="9">
        <f>LABORAT!C7+LABGESTÃO!C7+LIRES!C7+LABMAN!C7+LATEC!C7+LAVSA!C7+LABFORM!C7+PROVOC!C7+LATEPS!C7</f>
        <v>0</v>
      </c>
      <c r="D7" s="9">
        <f>LABORAT!D7+LABGESTÃO!D7+LIRES!D7+LABMAN!D7+LATEC!D7+LAVSA!D7+LABFORM!D7+PROVOC!D7+LATEPS!D7</f>
        <v>0</v>
      </c>
      <c r="E7" s="9">
        <f>LABORAT!E7+LABGESTÃO!E7+LIRES!E7+LABMAN!E7+LATEC!E7+LAVSA!E7+LABFORM!E7+PROVOC!E7+LATEPS!E7</f>
        <v>1710</v>
      </c>
      <c r="F7" s="9">
        <f>LABORAT!F7+LABGESTÃO!F7+LIRES!F7+LABMAN!F7+LATEC!F7+LAVSA!F7+LABFORM!F7+PROVOC!F7+LATEPS!F7</f>
        <v>0</v>
      </c>
      <c r="G7" s="9">
        <f>LABORAT!G7+LABGESTÃO!G7+LIRES!G7+LABMAN!G7+LATEC!G7+LAVSA!G7+LABFORM!G7+PROVOC!G7+LATEPS!G7</f>
        <v>0</v>
      </c>
      <c r="H7" s="9">
        <f>LABORAT!H7+LABGESTÃO!H7+LIRES!H7+LABMAN!H7+LATEC!H7+LAVSA!H7+LABFORM!H7+PROVOC!H7+LATEPS!H7</f>
        <v>0</v>
      </c>
      <c r="I7" s="9">
        <f>LABORAT!I7+LABGESTÃO!I7+LIRES!I7+LABMAN!I7+LATEC!I7+LAVSA!I7+LABFORM!I7+PROVOC!I7+LATEPS!I7</f>
        <v>0</v>
      </c>
      <c r="J7" s="9">
        <f>LABORAT!J7+LABGESTÃO!J7+LIRES!J7+LABMAN!J7+LATEC!J7+LAVSA!J7+LABFORM!J7+PROVOC!J7+LATEPS!J7</f>
        <v>0</v>
      </c>
      <c r="K7" s="9">
        <f>LABORAT!K7+LABGESTÃO!K7+LIRES!K7+LABMAN!K7+LATEC!K7+LAVSA!K7+LABFORM!K7+PROVOC!K7+LATEPS!K7</f>
        <v>0</v>
      </c>
      <c r="L7" s="9">
        <f>LABORAT!L7+LABGESTÃO!L7+LIRES!L7+LABMAN!L7+LATEC!L7+LAVSA!L7+LABFORM!L7+PROVOC!L7+LATEPS!L7</f>
        <v>0</v>
      </c>
      <c r="M7" s="9">
        <f>LABORAT!M7+LABGESTÃO!M7+LIRES!M7+LABMAN!M7+LATEC!M7+LAVSA!M7+LABFORM!M7+PROVOC!M7+LATEPS!M7</f>
        <v>0</v>
      </c>
      <c r="N7" s="9">
        <f>LABORAT!N7+LABGESTÃO!N7+LIRES!N7+LABMAN!N7+LATEC!N7+LAVSA!N7+LABFORM!N7+PROVOC!N7+LATEPS!N7</f>
        <v>0</v>
      </c>
      <c r="O7" s="9">
        <f>SUM(C7:N7)</f>
        <v>1710</v>
      </c>
      <c r="P7" s="10">
        <f>LABORAT!P7+LABGESTÃO!P7+LIRES!P7+LABMAN!P7+LATEC!P7+LAVSA!P7+LABFORM!P7+PROVOC!P7+LATEPS!P7</f>
        <v>0</v>
      </c>
      <c r="Q7" s="38"/>
      <c r="R7" s="17"/>
    </row>
    <row r="8" spans="1:27" ht="9" customHeight="1" x14ac:dyDescent="0.2">
      <c r="A8" s="130"/>
      <c r="B8" s="6" t="s">
        <v>41</v>
      </c>
      <c r="C8" s="10">
        <f>LABORAT!C8+LABGESTÃO!C8+LIRES!C8+LABMAN!C8+LATEC!C8+LAVSA!C8+LABFORM!C8+PROVOC!C8+LATEPS!C8</f>
        <v>0</v>
      </c>
      <c r="D8" s="10">
        <f>LABORAT!D8+LABGESTÃO!D8+LIRES!D8+LABMAN!D8+LATEC!D8+LAVSA!D8+LABFORM!D8+PROVOC!D8+LATEPS!D8</f>
        <v>0</v>
      </c>
      <c r="E8" s="10">
        <f>LABORAT!E8+LABGESTÃO!E8+LIRES!E8+LABMAN!E8+LATEC!E8+LAVSA!E8+LABFORM!E8+PROVOC!E8+LATEPS!E8</f>
        <v>0</v>
      </c>
      <c r="F8" s="10">
        <f>LABORAT!F8+LABGESTÃO!F8+LIRES!F8+LABMAN!F8+LATEC!F8+LAVSA!F8+LABFORM!F8+PROVOC!F8+LATEPS!F8</f>
        <v>0</v>
      </c>
      <c r="G8" s="10">
        <f>LABORAT!G8+LABGESTÃO!G8+LIRES!G8+LABMAN!G8+LATEC!G8+LAVSA!G8+LABFORM!G8+PROVOC!G8+LATEPS!G8</f>
        <v>0</v>
      </c>
      <c r="H8" s="10">
        <f>LABORAT!H8+LABGESTÃO!H8+LIRES!H8+LABMAN!H8+LATEC!H8+LAVSA!H8+LABFORM!H8+PROVOC!H8+LATEPS!H8</f>
        <v>0</v>
      </c>
      <c r="I8" s="10">
        <f>LABORAT!I8+LABGESTÃO!I8+LIRES!I8+LABMAN!I8+LATEC!I8+LAVSA!I8+LABFORM!I8+PROVOC!I8+LATEPS!I8</f>
        <v>0</v>
      </c>
      <c r="J8" s="10">
        <f>LABORAT!J8+LABGESTÃO!J8+LIRES!J8+LABMAN!J8+LATEC!J8+LAVSA!J8+LABFORM!J8+PROVOC!J8+LATEPS!J8</f>
        <v>0</v>
      </c>
      <c r="K8" s="10">
        <f>LABORAT!K8+LABGESTÃO!K8+LIRES!K8+LABMAN!K8+LATEC!K8+LAVSA!K8+LABFORM!K8+PROVOC!K8+LATEPS!K8</f>
        <v>0</v>
      </c>
      <c r="L8" s="10">
        <f>LABORAT!L8+LABGESTÃO!L8+LIRES!L8+LABMAN!L8+LATEC!L8+LAVSA!L8+LABFORM!L8+PROVOC!L8+LATEPS!L8</f>
        <v>0</v>
      </c>
      <c r="M8" s="10">
        <f>LABORAT!M8+LABGESTÃO!M8+LIRES!M8+LABMAN!M8+LATEC!M8+LAVSA!M8+LABFORM!M8+PROVOC!M8+LATEPS!M8</f>
        <v>0</v>
      </c>
      <c r="N8" s="10">
        <f>LABORAT!N8+LABGESTÃO!N8+LIRES!N8+LABMAN!N8+LATEC!N8+LAVSA!N8+LABFORM!N8+PROVOC!N8+LATEPS!N8</f>
        <v>0</v>
      </c>
      <c r="O8" s="10">
        <f>SUM(C8:N8)</f>
        <v>0</v>
      </c>
      <c r="P8" s="10">
        <f>LABORAT!P8+LABGESTÃO!P8+LIRES!P8+LABMAN!P8+LATEC!P8+LAVSA!P8+LABFORM!P8+PROVOC!P8+LATEPS!P8</f>
        <v>0</v>
      </c>
      <c r="Q8" s="38"/>
      <c r="R8" s="28"/>
    </row>
    <row r="9" spans="1:27" ht="12.4" customHeight="1" x14ac:dyDescent="0.2">
      <c r="A9" s="130"/>
      <c r="B9" s="6" t="s">
        <v>140</v>
      </c>
      <c r="C9" s="10">
        <f>LABORAT!C9+LABGESTÃO!C9+LIRES!C9+LABMAN!C9+LATEC!C9+LAVSA!C9+LABFORM!C9+PROVOC!C9+LATEPS!C9</f>
        <v>0</v>
      </c>
      <c r="D9" s="10">
        <f>LABORAT!D9+LABGESTÃO!D9+LIRES!D9+LABMAN!D9+LATEC!D9+LAVSA!D9+LABFORM!D9+PROVOC!D9+LATEPS!D9</f>
        <v>0</v>
      </c>
      <c r="E9" s="10">
        <f>LABORAT!E9+LABGESTÃO!E9+LIRES!E9+LABMAN!E9+LATEC!E9+LAVSA!E9+LABFORM!E9+PROVOC!E9+LATEPS!E9</f>
        <v>0</v>
      </c>
      <c r="F9" s="10">
        <f>LABORAT!F9+LABGESTÃO!F9+LIRES!F9+LABMAN!F9+LATEC!F9+LAVSA!F9+LABFORM!F9+PROVOC!F9+LATEPS!F9</f>
        <v>0</v>
      </c>
      <c r="G9" s="10">
        <f>LABORAT!G9+LABGESTÃO!G9+LIRES!G9+LABMAN!G9+LATEC!G9+LAVSA!G9+LABFORM!G9+PROVOC!G9+LATEPS!G9</f>
        <v>0</v>
      </c>
      <c r="H9" s="10">
        <f>LABORAT!H9+LABGESTÃO!H9+LIRES!H9+LABMAN!H9+LATEC!H9+LAVSA!H9+LABFORM!H9+PROVOC!H9+LATEPS!H9</f>
        <v>0</v>
      </c>
      <c r="I9" s="10">
        <f>LABORAT!I9+LABGESTÃO!I9+LIRES!I9+LABMAN!I9+LATEC!I9+LAVSA!I9+LABFORM!I9+PROVOC!I9+LATEPS!I9</f>
        <v>0</v>
      </c>
      <c r="J9" s="10">
        <f>LABORAT!J9+LABGESTÃO!J9+LIRES!J9+LABMAN!J9+LATEC!J9+LAVSA!J9+LABFORM!J9+PROVOC!J9+LATEPS!J9</f>
        <v>0</v>
      </c>
      <c r="K9" s="10">
        <f>LABORAT!K9+LABGESTÃO!K9+LIRES!K9+LABMAN!K9+LATEC!K9+LAVSA!K9+LABFORM!K9+PROVOC!K9+LATEPS!K9</f>
        <v>0</v>
      </c>
      <c r="L9" s="10">
        <f>LABORAT!L9+LABGESTÃO!L9+LIRES!L9+LABMAN!L9+LATEC!L9+LAVSA!L9+LABFORM!L9+PROVOC!L9+LATEPS!L9</f>
        <v>0</v>
      </c>
      <c r="M9" s="10">
        <f>LABORAT!M9+LABGESTÃO!M9+LIRES!M9+LABMAN!M9+LATEC!M9+LAVSA!M9+LABFORM!M9+PROVOC!M9+LATEPS!M9</f>
        <v>0</v>
      </c>
      <c r="N9" s="10">
        <f>LABORAT!N9+LABGESTÃO!N9+LIRES!N9+LABMAN!N9+LATEC!N9+LAVSA!N9+LABFORM!N9+PROVOC!N9+LATEPS!N9</f>
        <v>0</v>
      </c>
      <c r="O9" s="10">
        <f>SUM(C9:N9)</f>
        <v>0</v>
      </c>
      <c r="P9" s="10">
        <f>LABORAT!P9+LABGESTÃO!P9+LIRES!P9+LABMAN!P9+LATEC!P9+LAVSA!P9+LABFORM!P9+PROVOC!P9+LATEPS!P9</f>
        <v>0</v>
      </c>
      <c r="Q9" s="38"/>
      <c r="R9" s="17"/>
    </row>
    <row r="10" spans="1:27" ht="12.4" customHeight="1" x14ac:dyDescent="0.2">
      <c r="A10" s="131"/>
      <c r="B10" s="5" t="s">
        <v>305</v>
      </c>
      <c r="C10" s="40">
        <f>LABORAT!C10+LABGESTÃO!C10+LIRES!C10+LABMAN!C10+LATEC!C10+LAVSA!C10+LABFORM!C10+PROVOC!C10+LATEPS!C10</f>
        <v>0</v>
      </c>
      <c r="D10" s="40">
        <f>LABORAT!D10+LABGESTÃO!D10+LIRES!D10+LABMAN!D10+LATEC!D10+LAVSA!D10+LABFORM!D10+PROVOC!D10+LATEPS!D10</f>
        <v>0</v>
      </c>
      <c r="E10" s="40">
        <f>LABORAT!E10+LABGESTÃO!E10+LIRES!E10+LABMAN!E10+LATEC!E10+LAVSA!E10+LABFORM!E10+PROVOC!E10+LATEPS!E10</f>
        <v>0</v>
      </c>
      <c r="F10" s="40">
        <f>LABORAT!F10+LABGESTÃO!F10+LIRES!F10+LABMAN!F10+LATEC!F10+LAVSA!F10+LABFORM!F10+PROVOC!F10+LATEPS!F10</f>
        <v>0</v>
      </c>
      <c r="G10" s="40">
        <f>LABORAT!G10+LABGESTÃO!G10+LIRES!G10+LABMAN!G10+LATEC!G10+LAVSA!G10+LABFORM!G10+PROVOC!G10+LATEPS!G10</f>
        <v>0</v>
      </c>
      <c r="H10" s="40">
        <f>LABORAT!H10+LABGESTÃO!H10+LIRES!H10+LABMAN!H10+LATEC!H10+LAVSA!H10+LABFORM!H10+PROVOC!H10+LATEPS!H10</f>
        <v>0</v>
      </c>
      <c r="I10" s="40">
        <f>LABORAT!I10+LABGESTÃO!I10+LIRES!I10+LABMAN!I10+LATEC!I10+LAVSA!I10+LABFORM!I10+PROVOC!I10+LATEPS!I10</f>
        <v>0</v>
      </c>
      <c r="J10" s="40">
        <f>LABORAT!J10+LABGESTÃO!J10+LIRES!J10+LABMAN!J10+LATEC!J10+LAVSA!J10+LABFORM!J10+PROVOC!J10+LATEPS!J10</f>
        <v>0</v>
      </c>
      <c r="K10" s="40">
        <f>LABORAT!K10+LABGESTÃO!K10+LIRES!K10+LABMAN!K10+LATEC!K10+LAVSA!K10+LABFORM!K10+PROVOC!K10+LATEPS!K10</f>
        <v>0</v>
      </c>
      <c r="L10" s="40">
        <f>LABORAT!L10+LABGESTÃO!L10+LIRES!L10+LABMAN!L10+LATEC!L10+LAVSA!L10+LABFORM!L10+PROVOC!L10+LATEPS!L10</f>
        <v>0</v>
      </c>
      <c r="M10" s="40">
        <f>LABORAT!M10+LABGESTÃO!M10+LIRES!M10+LABMAN!M10+LATEC!M10+LAVSA!M10+LABFORM!M10+PROVOC!M10+LATEPS!M10</f>
        <v>0</v>
      </c>
      <c r="N10" s="40">
        <f>LABORAT!N10+LABGESTÃO!N10+LIRES!N10+LABMAN!N10+LATEC!N10+LAVSA!N10+LABFORM!N10+PROVOC!N10+LATEPS!N10</f>
        <v>0</v>
      </c>
      <c r="O10" s="39">
        <f>SUM(C10:N10)</f>
        <v>0</v>
      </c>
      <c r="P10" s="40">
        <f>LABORAT!P10+LABGESTÃO!P10+LIRES!P10+LABMAN!P10+LATEC!P10+LAVSA!P10+LABFORM!P10+PROVOC!P10+LATEPS!P10</f>
        <v>0</v>
      </c>
      <c r="Q10" s="38"/>
      <c r="R10" s="17"/>
    </row>
    <row r="11" spans="1:27" ht="14.25" customHeight="1" x14ac:dyDescent="0.2">
      <c r="A11" s="127">
        <v>33</v>
      </c>
      <c r="B11" s="128" t="s">
        <v>18</v>
      </c>
      <c r="C11" s="8">
        <f t="shared" ref="C11:O11" si="1">SUM(C12:C15)</f>
        <v>0</v>
      </c>
      <c r="D11" s="8">
        <f t="shared" si="1"/>
        <v>0</v>
      </c>
      <c r="E11" s="8">
        <f t="shared" si="1"/>
        <v>6589.74</v>
      </c>
      <c r="F11" s="8">
        <f t="shared" si="1"/>
        <v>0</v>
      </c>
      <c r="G11" s="8">
        <f t="shared" si="1"/>
        <v>0</v>
      </c>
      <c r="H11" s="8">
        <f t="shared" si="1"/>
        <v>0</v>
      </c>
      <c r="I11" s="8">
        <f t="shared" si="1"/>
        <v>0</v>
      </c>
      <c r="J11" s="8">
        <f t="shared" si="1"/>
        <v>0</v>
      </c>
      <c r="K11" s="8">
        <f t="shared" si="1"/>
        <v>0</v>
      </c>
      <c r="L11" s="8">
        <f t="shared" si="1"/>
        <v>0</v>
      </c>
      <c r="M11" s="8">
        <f t="shared" si="1"/>
        <v>0</v>
      </c>
      <c r="N11" s="8">
        <f t="shared" si="1"/>
        <v>0</v>
      </c>
      <c r="O11" s="8">
        <f t="shared" si="1"/>
        <v>6589.74</v>
      </c>
      <c r="P11" s="8">
        <f>SUM(P12:P15)</f>
        <v>0</v>
      </c>
      <c r="Q11" s="31" t="e">
        <f>O11/P11*100</f>
        <v>#DIV/0!</v>
      </c>
      <c r="R11" s="17"/>
    </row>
    <row r="12" spans="1:27" ht="14.25" customHeight="1" x14ac:dyDescent="0.2">
      <c r="A12" s="132"/>
      <c r="B12" s="115" t="s">
        <v>112</v>
      </c>
      <c r="C12" s="10">
        <f>LABORAT!C12+LABGESTÃO!C12+LIRES!C12+LABMAN!C12+LATEC!C12+LAVSA!C12+LABFORM!C12+PROVOC!C12+LATEPS!C12</f>
        <v>0</v>
      </c>
      <c r="D12" s="10">
        <f>LABORAT!D12+LABGESTÃO!D12+LIRES!D12+LABMAN!D12+LATEC!D12+LAVSA!D12+LABFORM!D12+PROVOC!D12+LATEPS!D12</f>
        <v>0</v>
      </c>
      <c r="E12" s="10">
        <f>LABORAT!E12+LABGESTÃO!E12+LIRES!E12+LABMAN!E12+LATEC!E12+LAVSA!E12+LABFORM!E12+PROVOC!E12+LATEPS!E12</f>
        <v>6589.74</v>
      </c>
      <c r="F12" s="10">
        <f>LABORAT!F12+LABGESTÃO!F12+LIRES!F12+LABMAN!F12+LATEC!F12+LAVSA!F12+LABFORM!F12+PROVOC!F12+LATEPS!F12</f>
        <v>0</v>
      </c>
      <c r="G12" s="10">
        <f>LABORAT!G12+LABGESTÃO!G12+LIRES!G12+LABMAN!G12+LATEC!G12+LAVSA!G12+LABFORM!G12+PROVOC!G12+LATEPS!G12</f>
        <v>0</v>
      </c>
      <c r="H12" s="10">
        <f>LABORAT!H12+LABGESTÃO!H12+LIRES!H12+LABMAN!H12+LATEC!H12+LAVSA!H12+LABFORM!H12+PROVOC!H12+LATEPS!H12</f>
        <v>0</v>
      </c>
      <c r="I12" s="10">
        <f>LABORAT!I12+LABGESTÃO!I12+LIRES!I12+LABMAN!I12+LATEC!I12+LAVSA!I12+LABFORM!I12+PROVOC!I12+LATEPS!I12</f>
        <v>0</v>
      </c>
      <c r="J12" s="10">
        <f>LABORAT!J12+LABGESTÃO!J12+LIRES!J12+LABMAN!J12+LATEC!J12+LAVSA!J12+LABFORM!J12+PROVOC!J12+LATEPS!J12</f>
        <v>0</v>
      </c>
      <c r="K12" s="10">
        <f>LABORAT!K12+LABGESTÃO!K12+LIRES!K12+LABMAN!K12+LATEC!K12+LAVSA!K12+LABFORM!K12+PROVOC!K12+LATEPS!K12</f>
        <v>0</v>
      </c>
      <c r="L12" s="10">
        <f>LABORAT!L12+LABGESTÃO!L12+LIRES!L12+LABMAN!L12+LATEC!L12+LAVSA!L12+LABFORM!L12+PROVOC!L12+LATEPS!L12</f>
        <v>0</v>
      </c>
      <c r="M12" s="10">
        <f>LABORAT!M12+LABGESTÃO!M12+LIRES!M12+LABMAN!M12+LATEC!M12+LAVSA!M12+LABFORM!M12+PROVOC!M12+LATEPS!M12</f>
        <v>0</v>
      </c>
      <c r="N12" s="10">
        <f>LABORAT!N12+LABGESTÃO!N12+LIRES!N12+LABMAN!N12+LATEC!N12+LAVSA!N12+LABFORM!N12+PROVOC!N12+LATEPS!N12</f>
        <v>0</v>
      </c>
      <c r="O12" s="10">
        <f>SUM(C12:N12)</f>
        <v>6589.74</v>
      </c>
      <c r="P12" s="9">
        <f>LABORAT!P12+LABGESTÃO!P12+LIRES!P12+LABMAN!P12+LATEC!P12+LAVSA!P12+LABFORM!P12+PROVOC!P12+LATEPS!P12</f>
        <v>0</v>
      </c>
      <c r="Q12" s="33"/>
      <c r="R12" s="17"/>
    </row>
    <row r="13" spans="1:27" ht="14.25" customHeight="1" x14ac:dyDescent="0.2">
      <c r="A13" s="134"/>
      <c r="B13" s="6" t="s">
        <v>288</v>
      </c>
      <c r="C13" s="10">
        <f>LABORAT!C13+LABGESTÃO!C13+LIRES!C13+LABMAN!C13+LATEC!C13+LAVSA!C13+LABFORM!C13+PROVOC!C13+LATEPS!C13</f>
        <v>0</v>
      </c>
      <c r="D13" s="10">
        <f>LABORAT!D13+LABGESTÃO!D13+LIRES!D13+LABMAN!D13+LATEC!D13+LAVSA!D13+LABFORM!D13+PROVOC!D13+LATEPS!D13</f>
        <v>0</v>
      </c>
      <c r="E13" s="10">
        <f>LABORAT!E13+LABGESTÃO!E13+LIRES!E13+LABMAN!E13+LATEC!E13+LAVSA!E13+LABFORM!E13+PROVOC!E13+LATEPS!E13</f>
        <v>0</v>
      </c>
      <c r="F13" s="10">
        <f>LABORAT!F13+LABGESTÃO!F13+LIRES!F13+LABMAN!F13+LATEC!F13+LAVSA!F13+LABFORM!F13+PROVOC!F13+LATEPS!F13</f>
        <v>0</v>
      </c>
      <c r="G13" s="10">
        <f>LABORAT!G13+LABGESTÃO!G13+LIRES!G13+LABMAN!G13+LATEC!G13+LAVSA!G13+LABFORM!G13+PROVOC!G13+LATEPS!G13</f>
        <v>0</v>
      </c>
      <c r="H13" s="10">
        <f>LABORAT!H13+LABGESTÃO!H13+LIRES!H13+LABMAN!H13+LATEC!H13+LAVSA!H13+LABFORM!H13+PROVOC!H13+LATEPS!H13</f>
        <v>0</v>
      </c>
      <c r="I13" s="10">
        <f>LABORAT!I13+LABGESTÃO!I13+LIRES!I13+LABMAN!I13+LATEC!I13+LAVSA!I13+LABFORM!I13+PROVOC!I13+LATEPS!I13</f>
        <v>0</v>
      </c>
      <c r="J13" s="10">
        <f>LABORAT!J13+LABGESTÃO!J13+LIRES!J13+LABMAN!J13+LATEC!J13+LAVSA!J13+LABFORM!J13+PROVOC!J13+LATEPS!J13</f>
        <v>0</v>
      </c>
      <c r="K13" s="10">
        <f>LABORAT!K13+LABGESTÃO!K13+LIRES!K13+LABMAN!K13+LATEC!K13+LAVSA!K13+LABFORM!K13+PROVOC!K13+LATEPS!K13</f>
        <v>0</v>
      </c>
      <c r="L13" s="10">
        <f>LABORAT!L13+LABGESTÃO!L13+LIRES!L13+LABMAN!L13+LATEC!L13+LAVSA!L13+LABFORM!L13+PROVOC!L13+LATEPS!L13</f>
        <v>0</v>
      </c>
      <c r="M13" s="10">
        <f>LABORAT!M13+LABGESTÃO!M13+LIRES!M13+LABMAN!M13+LATEC!M13+LAVSA!M13+LABFORM!M13+PROVOC!M13+LATEPS!M13</f>
        <v>0</v>
      </c>
      <c r="N13" s="10">
        <f>LABORAT!N13+LABGESTÃO!N13+LIRES!N13+LABMAN!N13+LATEC!N13+LAVSA!N13+LABFORM!N13+PROVOC!N13+LATEPS!N13</f>
        <v>0</v>
      </c>
      <c r="O13" s="10">
        <f>SUM(C13:N13)</f>
        <v>0</v>
      </c>
      <c r="P13" s="10">
        <f>LABORAT!P13+LABGESTÃO!P13+LIRES!P13+LABMAN!P13+LATEC!P13+LAVSA!P13+LABFORM!P13+PROVOC!P13+LATEPS!P13</f>
        <v>0</v>
      </c>
      <c r="Q13" s="38"/>
      <c r="R13" s="17"/>
    </row>
    <row r="14" spans="1:27" ht="14.25" customHeight="1" x14ac:dyDescent="0.2">
      <c r="A14" s="134"/>
      <c r="B14" s="6" t="s">
        <v>270</v>
      </c>
      <c r="C14" s="10">
        <f>LABORAT!C14+LABGESTÃO!C14+LIRES!C14+LABMAN!C14+LATEC!C14+LAVSA!C14+LABFORM!C14+PROVOC!C14+LATEPS!C14</f>
        <v>0</v>
      </c>
      <c r="D14" s="10">
        <f>LABORAT!D14+LABGESTÃO!D14+LIRES!D14+LABMAN!D14+LATEC!D14+LAVSA!D14+LABFORM!D14+PROVOC!D14+LATEPS!D14</f>
        <v>0</v>
      </c>
      <c r="E14" s="10">
        <f>LABORAT!E14+LABGESTÃO!E14+LIRES!E14+LABMAN!E14+LATEC!E14+LAVSA!E14+LABFORM!E14+PROVOC!E14+LATEPS!E14</f>
        <v>0</v>
      </c>
      <c r="F14" s="10">
        <f>LABORAT!F14+LABGESTÃO!F14+LIRES!F14+LABMAN!F14+LATEC!F14+LAVSA!F14+LABFORM!F14+PROVOC!F14+LATEPS!F14</f>
        <v>0</v>
      </c>
      <c r="G14" s="10">
        <f>LABORAT!G14+LABGESTÃO!G14+LIRES!G14+LABMAN!G14+LATEC!G14+LAVSA!G14+LABFORM!G14+PROVOC!G14+LATEPS!G14</f>
        <v>0</v>
      </c>
      <c r="H14" s="10">
        <f>LABORAT!H14+LABGESTÃO!H14+LIRES!H14+LABMAN!H14+LATEC!H14+LAVSA!H14+LABFORM!H14+PROVOC!H14+LATEPS!H14</f>
        <v>0</v>
      </c>
      <c r="I14" s="10">
        <f>LABORAT!I14+LABGESTÃO!I14+LIRES!I14+LABMAN!I14+LATEC!I14+LAVSA!I14+LABFORM!I14+PROVOC!I14+LATEPS!I14</f>
        <v>0</v>
      </c>
      <c r="J14" s="10">
        <f>LABORAT!J14+LABGESTÃO!J14+LIRES!J14+LABMAN!J14+LATEC!J14+LAVSA!J14+LABFORM!J14+PROVOC!J14+LATEPS!J14</f>
        <v>0</v>
      </c>
      <c r="K14" s="10">
        <f>LABORAT!K14+LABGESTÃO!K14+LIRES!K14+LABMAN!K14+LATEC!K14+LAVSA!K14+LABFORM!K14+PROVOC!K14+LATEPS!K14</f>
        <v>0</v>
      </c>
      <c r="L14" s="10">
        <f>LABORAT!L14+LABGESTÃO!L14+LIRES!L14+LABMAN!L14+LATEC!L14+LAVSA!L14+LABFORM!L14+PROVOC!L14+LATEPS!L14</f>
        <v>0</v>
      </c>
      <c r="M14" s="10">
        <f>LABORAT!M14+LABGESTÃO!M14+LIRES!M14+LABMAN!M14+LATEC!M14+LAVSA!M14+LABFORM!M14+PROVOC!M14+LATEPS!M14</f>
        <v>0</v>
      </c>
      <c r="N14" s="10">
        <f>LABORAT!N14+LABGESTÃO!N14+LIRES!N14+LABMAN!N14+LATEC!N14+LAVSA!N14+LABFORM!N14+PROVOC!N14+LATEPS!N14</f>
        <v>0</v>
      </c>
      <c r="O14" s="10">
        <f>SUM(C14:N14)</f>
        <v>0</v>
      </c>
      <c r="P14" s="10">
        <f>LABORAT!P14+LABGESTÃO!P14+LIRES!P14+LABMAN!P14+LATEC!P14+LAVSA!P14+LABFORM!P14+PROVOC!P14+LATEPS!P14</f>
        <v>0</v>
      </c>
      <c r="Q14" s="38"/>
      <c r="R14" s="17"/>
    </row>
    <row r="15" spans="1:27" ht="14.25" customHeight="1" x14ac:dyDescent="0.2">
      <c r="A15" s="206"/>
      <c r="B15" s="5" t="s">
        <v>155</v>
      </c>
      <c r="C15" s="40">
        <f>LABORAT!C15+LABGESTÃO!C15+LIRES!C15+LABMAN!C15+LATEC!C15+LAVSA!C15+LABFORM!C15+PROVOC!C15+LATEPS!C15</f>
        <v>0</v>
      </c>
      <c r="D15" s="40">
        <f>LABORAT!D15+LABGESTÃO!D15+LIRES!D15+LABMAN!D15+LATEC!D15+LAVSA!D15+LABFORM!D15+PROVOC!D15+LATEPS!D15</f>
        <v>0</v>
      </c>
      <c r="E15" s="40">
        <f>LABORAT!E15+LABGESTÃO!E15+LIRES!E15+LABMAN!E15+LATEC!E15+LAVSA!E15+LABFORM!E15+PROVOC!E15+LATEPS!E15</f>
        <v>0</v>
      </c>
      <c r="F15" s="40">
        <f>LABORAT!F15+LABGESTÃO!F15+LIRES!F15+LABMAN!F15+LATEC!F15+LAVSA!F15+LABFORM!F15+PROVOC!F15+LATEPS!F15</f>
        <v>0</v>
      </c>
      <c r="G15" s="40">
        <f>LABORAT!G15+LABGESTÃO!G15+LIRES!G15+LABMAN!G15+LATEC!G15+LAVSA!G15+LABFORM!G15+PROVOC!G15+LATEPS!G15</f>
        <v>0</v>
      </c>
      <c r="H15" s="40">
        <f>LABORAT!H15+LABGESTÃO!H15+LIRES!H15+LABMAN!H15+LATEC!H15+LAVSA!H15+LABFORM!H15+PROVOC!H15+LATEPS!H15</f>
        <v>0</v>
      </c>
      <c r="I15" s="40">
        <f>LABORAT!I15+LABGESTÃO!I15+LIRES!I15+LABMAN!I15+LATEC!I15+LAVSA!I15+LABFORM!I15+PROVOC!I15+LATEPS!I15</f>
        <v>0</v>
      </c>
      <c r="J15" s="40">
        <f>LABORAT!J15+LABGESTÃO!J15+LIRES!J15+LABMAN!J15+LATEC!J15+LAVSA!J15+LABFORM!J15+PROVOC!J15+LATEPS!J15</f>
        <v>0</v>
      </c>
      <c r="K15" s="40">
        <f>LABORAT!K15+LABGESTÃO!K15+LIRES!K15+LABMAN!K15+LATEC!K15+LAVSA!K15+LABFORM!K15+PROVOC!K15+LATEPS!K15</f>
        <v>0</v>
      </c>
      <c r="L15" s="40">
        <f>LABORAT!L15+LABGESTÃO!L15+LIRES!L15+LABMAN!L15+LATEC!L15+LAVSA!L15+LABFORM!L15+PROVOC!L15+LATEPS!L15</f>
        <v>0</v>
      </c>
      <c r="M15" s="40">
        <f>LABORAT!M15+LABGESTÃO!M15+LIRES!M15+LABMAN!M15+LATEC!M15+LAVSA!M15+LABFORM!M15+PROVOC!M15+LATEPS!M15</f>
        <v>0</v>
      </c>
      <c r="N15" s="40">
        <f>LABORAT!N15+LABGESTÃO!N15+LIRES!N15+LABMAN!N15+LATEC!N15+LAVSA!N15+LABFORM!N15+PROVOC!N15+LATEPS!N15</f>
        <v>0</v>
      </c>
      <c r="O15" s="40">
        <f>SUM(C15:N15)</f>
        <v>0</v>
      </c>
      <c r="P15" s="40">
        <f>LABORAT!P15+LABGESTÃO!P15+LIRES!P15+LABMAN!P15+LATEC!P15+LAVSA!P15+LABFORM!P15+PROVOC!P15+LATEPS!P15</f>
        <v>0</v>
      </c>
      <c r="Q15" s="49"/>
      <c r="R15" s="17"/>
    </row>
    <row r="16" spans="1:27" ht="14.25" customHeight="1" x14ac:dyDescent="0.2">
      <c r="A16" s="136">
        <v>34</v>
      </c>
      <c r="B16" s="128" t="s">
        <v>211</v>
      </c>
      <c r="C16" s="40">
        <f>C17+C18</f>
        <v>719377.31</v>
      </c>
      <c r="D16" s="40">
        <f t="shared" ref="D16:N16" si="2">D17+D18</f>
        <v>712047.71</v>
      </c>
      <c r="E16" s="40">
        <f t="shared" si="2"/>
        <v>0</v>
      </c>
      <c r="F16" s="40">
        <f t="shared" si="2"/>
        <v>0</v>
      </c>
      <c r="G16" s="40">
        <f t="shared" si="2"/>
        <v>0</v>
      </c>
      <c r="H16" s="40">
        <f t="shared" si="2"/>
        <v>0</v>
      </c>
      <c r="I16" s="40">
        <f t="shared" si="2"/>
        <v>0</v>
      </c>
      <c r="J16" s="40">
        <f t="shared" si="2"/>
        <v>0</v>
      </c>
      <c r="K16" s="40">
        <f t="shared" si="2"/>
        <v>0</v>
      </c>
      <c r="L16" s="40">
        <f t="shared" si="2"/>
        <v>0</v>
      </c>
      <c r="M16" s="40">
        <f t="shared" si="2"/>
        <v>0</v>
      </c>
      <c r="N16" s="40">
        <f t="shared" si="2"/>
        <v>0</v>
      </c>
      <c r="O16" s="40">
        <f>O17+O18</f>
        <v>1431425.02</v>
      </c>
      <c r="P16" s="40">
        <f>P17+P18</f>
        <v>0</v>
      </c>
      <c r="Q16" s="49" t="e">
        <f>O16/P16*100</f>
        <v>#DIV/0!</v>
      </c>
      <c r="R16" s="17"/>
    </row>
    <row r="17" spans="1:19" ht="12.75" customHeight="1" x14ac:dyDescent="0.2">
      <c r="A17" s="697"/>
      <c r="B17" s="216" t="s">
        <v>289</v>
      </c>
      <c r="C17" s="164">
        <f>LABORAT!C17+LABGESTÃO!C17+LIRES!C17+LABMAN!C17+LATEC!C17+LAVSA!C17+LABFORM!C17+PROVOC!C17+LATEPS!C17</f>
        <v>609840.30000000005</v>
      </c>
      <c r="D17" s="164">
        <f>LABORAT!D17+LABGESTÃO!D17+LIRES!D17+LABMAN!D17+LATEC!D17+LAVSA!D17+LABFORM!D17+PROVOC!D17+LATEPS!D17</f>
        <v>600481.11</v>
      </c>
      <c r="E17" s="164">
        <f>LABORAT!E17+LABGESTÃO!E17+LIRES!E17+LABMAN!E17+LATEC!E17+LAVSA!E17+LABFORM!E17+PROVOC!E17+LATEPS!E17</f>
        <v>0</v>
      </c>
      <c r="F17" s="164">
        <f>LABORAT!F17+LABGESTÃO!F17+LIRES!F17+LABMAN!F17+LATEC!F17+LAVSA!F17+LABFORM!F17+PROVOC!F17+LATEPS!F17</f>
        <v>0</v>
      </c>
      <c r="G17" s="164">
        <f>LABORAT!G17+LABGESTÃO!G17+LIRES!G17+LABMAN!G17+LATEC!G17+LAVSA!G17+LABFORM!G17+PROVOC!G17+LATEPS!G17</f>
        <v>0</v>
      </c>
      <c r="H17" s="164">
        <f>LABORAT!H17+LABGESTÃO!H17+LIRES!H17+LABMAN!H17+LATEC!H17+LAVSA!H17+LABFORM!H17+PROVOC!H17+LATEPS!H17</f>
        <v>0</v>
      </c>
      <c r="I17" s="164">
        <f>LABORAT!I17+LABGESTÃO!I17+LIRES!I17+LABMAN!I17+LATEC!I17+LAVSA!I17+LABFORM!I17+PROVOC!I17+LATEPS!I17</f>
        <v>0</v>
      </c>
      <c r="J17" s="164">
        <f>LABORAT!J17+LABGESTÃO!J17+LIRES!J17+LABMAN!J17+LATEC!J17+LAVSA!J17+LABFORM!J17+PROVOC!J17+LATEPS!J17</f>
        <v>0</v>
      </c>
      <c r="K17" s="164">
        <f>LABORAT!K17+LABGESTÃO!K17+LIRES!K17+LABMAN!K17+LATEC!K17+LAVSA!K17+LABFORM!K17+PROVOC!K17+LATEPS!K17</f>
        <v>0</v>
      </c>
      <c r="L17" s="164">
        <f>LABORAT!L17+LABGESTÃO!L17+LIRES!L17+LABMAN!L17+LATEC!L17+LAVSA!L17+LABFORM!L17+PROVOC!L17+LATEPS!L17</f>
        <v>0</v>
      </c>
      <c r="M17" s="164">
        <f>LABORAT!M17+LABGESTÃO!M17+LIRES!M17+LABMAN!M17+LATEC!M17+LAVSA!M17+LABFORM!M17+PROVOC!M17+LATEPS!M17</f>
        <v>0</v>
      </c>
      <c r="N17" s="164">
        <f>LABORAT!N17+LABGESTÃO!N17+LIRES!N17+LABMAN!N17+LATEC!N17+LAVSA!N17+LABFORM!N17+PROVOC!N17+LATEPS!N17</f>
        <v>0</v>
      </c>
      <c r="O17" s="10">
        <f>SUM(C17:N17)</f>
        <v>1210321.4100000001</v>
      </c>
      <c r="P17" s="10">
        <f>LABORAT!P17+LABGESTÃO!P17+LIRES!P17+LABMAN!P17+LATEC!P17+LAVSA!P17+LABFORM!P17+PROVOC!P17+LATEPS!P17</f>
        <v>0</v>
      </c>
      <c r="Q17" s="26"/>
      <c r="R17" s="17"/>
    </row>
    <row r="18" spans="1:19" ht="12.75" customHeight="1" x14ac:dyDescent="0.2">
      <c r="A18" s="697"/>
      <c r="B18" s="216" t="s">
        <v>297</v>
      </c>
      <c r="C18" s="164">
        <f>LABORAT!C18+LABGESTÃO!C18+LIRES!C18+LABMAN!C18+LATEC!C18+LAVSA!C18+LABFORM!C18+PROVOC!C18+LATEPS!C18</f>
        <v>109537.01000000001</v>
      </c>
      <c r="D18" s="164">
        <f>LABORAT!D18+LABGESTÃO!D18+LIRES!D18+LABMAN!D18+LATEC!D18+LAVSA!D18+LABFORM!D18+PROVOC!D18+LATEPS!D18</f>
        <v>111566.59999999999</v>
      </c>
      <c r="E18" s="164">
        <f>LABORAT!E18+LABGESTÃO!E18+LIRES!E18+LABMAN!E18+LATEC!E18+LAVSA!E18+LABFORM!E18+PROVOC!E18+LATEPS!E18</f>
        <v>0</v>
      </c>
      <c r="F18" s="164">
        <f>LABORAT!F18+LABGESTÃO!F18+LIRES!F18+LABMAN!F18+LATEC!F18+LAVSA!F18+LABFORM!F18+PROVOC!F18+LATEPS!F18</f>
        <v>0</v>
      </c>
      <c r="G18" s="164">
        <f>LABORAT!G18+LABGESTÃO!G18+LIRES!G18+LABMAN!G18+LATEC!G18+LAVSA!G18+LABFORM!G18+PROVOC!G18+LATEPS!G18</f>
        <v>0</v>
      </c>
      <c r="H18" s="164">
        <f>LABORAT!H18+LABGESTÃO!H18+LIRES!H18+LABMAN!H18+LATEC!H18+LAVSA!H18+LABFORM!H18+PROVOC!H18+LATEPS!H18</f>
        <v>0</v>
      </c>
      <c r="I18" s="164">
        <f>LABORAT!I18+LABGESTÃO!I18+LIRES!I18+LABMAN!I18+LATEC!I18+LAVSA!I18+LABFORM!I18+PROVOC!I18+LATEPS!I18</f>
        <v>0</v>
      </c>
      <c r="J18" s="164">
        <f>LABORAT!J18+LABGESTÃO!J18+LIRES!J18+LABMAN!J18+LATEC!J18+LAVSA!J18+LABFORM!J18+PROVOC!J18+LATEPS!J18</f>
        <v>0</v>
      </c>
      <c r="K18" s="164">
        <f>LABORAT!K18+LABGESTÃO!K18+LIRES!K18+LABMAN!K18+LATEC!K18+LAVSA!K18+LABFORM!K18+PROVOC!K18+LATEPS!K18</f>
        <v>0</v>
      </c>
      <c r="L18" s="164">
        <f>LABORAT!L18+LABGESTÃO!L18+LIRES!L18+LABMAN!L18+LATEC!L18+LAVSA!L18+LABFORM!L18+PROVOC!L18+LATEPS!L18</f>
        <v>0</v>
      </c>
      <c r="M18" s="164">
        <f>LABORAT!M18+LABGESTÃO!M18+LIRES!M18+LABMAN!M18+LATEC!M18+LAVSA!M18+LABFORM!M18+PROVOC!M18+LATEPS!M18</f>
        <v>0</v>
      </c>
      <c r="N18" s="164">
        <f>LABORAT!N18+LABGESTÃO!N18+LIRES!N18+LABMAN!N18+LATEC!N18+LAVSA!N18+LABFORM!N18+PROVOC!N18+LATEPS!N18</f>
        <v>0</v>
      </c>
      <c r="O18" s="10">
        <f>SUM(C18:N18)</f>
        <v>221103.61</v>
      </c>
      <c r="P18" s="10">
        <f>LABORAT!P18+LABGESTÃO!P18+LIRES!P18+LABMAN!P18+LATEC!P18+LAVSA!P18+LABFORM!P18+PROVOC!P18+LATEPS!P18</f>
        <v>0</v>
      </c>
      <c r="Q18" s="26"/>
      <c r="R18" s="17"/>
    </row>
    <row r="19" spans="1:19" ht="14.25" customHeight="1" x14ac:dyDescent="0.2">
      <c r="A19" s="127">
        <v>36</v>
      </c>
      <c r="B19" s="128" t="s">
        <v>21</v>
      </c>
      <c r="C19" s="8">
        <f>SUM(C20:C24)</f>
        <v>4727.88</v>
      </c>
      <c r="D19" s="8">
        <f t="shared" ref="D19:N19" si="3">SUM(D20:D24)</f>
        <v>3939.9</v>
      </c>
      <c r="E19" s="8">
        <f t="shared" si="3"/>
        <v>0</v>
      </c>
      <c r="F19" s="8">
        <f t="shared" si="3"/>
        <v>0</v>
      </c>
      <c r="G19" s="8">
        <f t="shared" si="3"/>
        <v>0</v>
      </c>
      <c r="H19" s="8">
        <f t="shared" si="3"/>
        <v>0</v>
      </c>
      <c r="I19" s="8">
        <f t="shared" si="3"/>
        <v>0</v>
      </c>
      <c r="J19" s="8">
        <f t="shared" si="3"/>
        <v>0</v>
      </c>
      <c r="K19" s="8">
        <f t="shared" si="3"/>
        <v>0</v>
      </c>
      <c r="L19" s="8">
        <f t="shared" si="3"/>
        <v>0</v>
      </c>
      <c r="M19" s="8">
        <f t="shared" si="3"/>
        <v>0</v>
      </c>
      <c r="N19" s="8">
        <f t="shared" si="3"/>
        <v>0</v>
      </c>
      <c r="O19" s="30">
        <f>O20+O21+O22+O23+O24</f>
        <v>8667.7800000000007</v>
      </c>
      <c r="P19" s="9">
        <f>SUM(P20:P24)</f>
        <v>0</v>
      </c>
      <c r="Q19" s="31" t="e">
        <f>O19/P19*100</f>
        <v>#DIV/0!</v>
      </c>
      <c r="R19" s="17"/>
    </row>
    <row r="20" spans="1:19" ht="12.75" customHeight="1" x14ac:dyDescent="0.2">
      <c r="A20" s="18"/>
      <c r="B20" s="216" t="s">
        <v>151</v>
      </c>
      <c r="C20" s="9">
        <f>LABORAT!C20+LABGESTÃO!C20+LIRES!C20+LABMAN!C20+LATEC!C20+LAVSA!C20+LABFORM!C20+PROVOC!C20+LATEPS!C20</f>
        <v>4727.88</v>
      </c>
      <c r="D20" s="9">
        <f>LABORAT!D20+LABGESTÃO!D20+LIRES!D20+LABMAN!D20+LATEC!D20+LAVSA!D20+LABFORM!D20+PROVOC!D20+LATEPS!D20</f>
        <v>3939.9</v>
      </c>
      <c r="E20" s="9">
        <f>LABORAT!E20+LABGESTÃO!E20+LIRES!E20+LABMAN!E20+LATEC!E20+LAVSA!E20+LABFORM!E20+PROVOC!E20+LATEPS!E20</f>
        <v>0</v>
      </c>
      <c r="F20" s="9">
        <f>LABORAT!F20+LABGESTÃO!F20+LIRES!F20+LABMAN!F20+LATEC!F20+LAVSA!F20+LABFORM!F20+PROVOC!F20+LATEPS!F20</f>
        <v>0</v>
      </c>
      <c r="G20" s="9">
        <f>LABORAT!G20+LABGESTÃO!G20+LIRES!G20+LABMAN!G20+LATEC!G20+LAVSA!G20+LABFORM!G20+PROVOC!G20+LATEPS!G20</f>
        <v>0</v>
      </c>
      <c r="H20" s="9">
        <f>LABORAT!H20+LABGESTÃO!H20+LIRES!H20+LABMAN!H20+LATEC!H20+LAVSA!H20+LABFORM!H20+PROVOC!H20+LATEPS!H20</f>
        <v>0</v>
      </c>
      <c r="I20" s="9">
        <f>LABORAT!I20+LABGESTÃO!I20+LIRES!I20+LABMAN!I20+LATEC!I20+LAVSA!I20+LABFORM!I20+PROVOC!I20+LATEPS!I20</f>
        <v>0</v>
      </c>
      <c r="J20" s="9">
        <f>LABORAT!J20+LABGESTÃO!J20+LIRES!J20+LABMAN!J20+LATEC!J20+LAVSA!J20+LABFORM!J20+PROVOC!J20+LATEPS!J20</f>
        <v>0</v>
      </c>
      <c r="K20" s="9">
        <f>LABORAT!K20+LABGESTÃO!K20+LIRES!K20+LABMAN!K20+LATEC!K20+LAVSA!K20+LABFORM!K20+PROVOC!K20+LATEPS!K20</f>
        <v>0</v>
      </c>
      <c r="L20" s="9">
        <f>LABORAT!L20+LABGESTÃO!L20+LIRES!L20+LABMAN!L20+LATEC!L20+LAVSA!L20+LABFORM!L20+PROVOC!L20+LATEPS!L20</f>
        <v>0</v>
      </c>
      <c r="M20" s="9">
        <f>LABORAT!M20+LABGESTÃO!M20+LIRES!M20+LABMAN!M20+LATEC!M20+LAVSA!M20+LABFORM!M20+PROVOC!M20+LATEPS!M20</f>
        <v>0</v>
      </c>
      <c r="N20" s="9">
        <f>LABORAT!N20+LABGESTÃO!N20+LIRES!N20+LABMAN!N20+LATEC!N20+LAVSA!N20+LABFORM!N20+PROVOC!N20+LATEPS!N20</f>
        <v>0</v>
      </c>
      <c r="O20" s="32">
        <f>SUM(C20:N20)</f>
        <v>8667.7800000000007</v>
      </c>
      <c r="P20" s="9">
        <f>LABORAT!P20+LABGESTÃO!P20+LIRES!P20+LABMAN!P20+LATEC!P20+LAVSA!P20+LABFORM!P20+PROVOC!P20+LATEPS!P20</f>
        <v>0</v>
      </c>
      <c r="Q20" s="38"/>
      <c r="R20" s="17"/>
    </row>
    <row r="21" spans="1:19" ht="12.4" customHeight="1" x14ac:dyDescent="0.2">
      <c r="A21" s="18"/>
      <c r="B21" s="6" t="s">
        <v>34</v>
      </c>
      <c r="C21" s="10">
        <f>LABORAT!C21+LABGESTÃO!C21+LIRES!C21+LABMAN!C21+LATEC!C21+LAVSA!C21+LABFORM!C21+PROVOC!C21+LATEPS!C21</f>
        <v>0</v>
      </c>
      <c r="D21" s="10">
        <f>LABORAT!D21+LABGESTÃO!D21+LIRES!D21+LABMAN!D21+LATEC!D21+LAVSA!D21+LABFORM!D21+PROVOC!D21+LATEPS!D21</f>
        <v>0</v>
      </c>
      <c r="E21" s="10">
        <f>LABORAT!E21+LABGESTÃO!E21+LIRES!E21+LABMAN!E21+LATEC!E21+LAVSA!E21+LABFORM!E21+PROVOC!E21+LATEPS!E21</f>
        <v>0</v>
      </c>
      <c r="F21" s="10">
        <f>LABORAT!F21+LABGESTÃO!F21+LIRES!F21+LABMAN!F21+LATEC!F21+LAVSA!F21+LABFORM!F21+PROVOC!F21+LATEPS!F21</f>
        <v>0</v>
      </c>
      <c r="G21" s="10">
        <f>LABORAT!G21+LABGESTÃO!G21+LIRES!G21+LABMAN!G21+LATEC!G21+LAVSA!G21+LABFORM!G21+PROVOC!G21+LATEPS!G21</f>
        <v>0</v>
      </c>
      <c r="H21" s="10">
        <f>LABORAT!H21+LABGESTÃO!H21+LIRES!H21+LABMAN!H21+LATEC!H21+LAVSA!H21+LABFORM!H21+PROVOC!H21+LATEPS!H21</f>
        <v>0</v>
      </c>
      <c r="I21" s="10">
        <f>LABORAT!I21+LABGESTÃO!I21+LIRES!I21+LABMAN!I21+LATEC!I21+LAVSA!I21+LABFORM!I21+PROVOC!I21+LATEPS!I21</f>
        <v>0</v>
      </c>
      <c r="J21" s="10">
        <f>LABORAT!J21+LABGESTÃO!J21+LIRES!J21+LABMAN!J21+LATEC!J21+LAVSA!J21+LABFORM!J21+PROVOC!J21+LATEPS!J21</f>
        <v>0</v>
      </c>
      <c r="K21" s="10">
        <f>LABORAT!K21+LABGESTÃO!K21+LIRES!K21+LABMAN!K21+LATEC!K21+LAVSA!K21+LABFORM!K21+PROVOC!K21+LATEPS!K21</f>
        <v>0</v>
      </c>
      <c r="L21" s="10">
        <f>LABORAT!L21+LABGESTÃO!L21+LIRES!L21+LABMAN!L21+LATEC!L21+LAVSA!L21+LABFORM!L21+PROVOC!L21+LATEPS!L21</f>
        <v>0</v>
      </c>
      <c r="M21" s="10">
        <f>LABORAT!M21+LABGESTÃO!M21+LIRES!M21+LABMAN!M21+LATEC!M21+LAVSA!M21+LABFORM!M21+PROVOC!M21+LATEPS!M21</f>
        <v>0</v>
      </c>
      <c r="N21" s="10">
        <f>LABORAT!N21+LABGESTÃO!N21+LIRES!N21+LABMAN!N21+LATEC!N21+LAVSA!N21+LABFORM!N21+PROVOC!N21+LATEPS!N21</f>
        <v>0</v>
      </c>
      <c r="O21" s="37">
        <f>SUM(C21:N21)</f>
        <v>0</v>
      </c>
      <c r="P21" s="10">
        <f>LABORAT!P21+LABGESTÃO!P21+LIRES!P21+LABMAN!P21+LATEC!P21+LAVSA!P21+LABFORM!P21+PROVOC!P21+LATEPS!P21</f>
        <v>0</v>
      </c>
      <c r="Q21" s="38"/>
      <c r="R21" s="17"/>
      <c r="S21" s="13"/>
    </row>
    <row r="22" spans="1:19" ht="12.4" customHeight="1" x14ac:dyDescent="0.2">
      <c r="A22" s="18"/>
      <c r="B22" s="6" t="s">
        <v>26</v>
      </c>
      <c r="C22" s="10">
        <f>LABORAT!C22+LABGESTÃO!C22+LIRES!C22+LABMAN!C22+LATEC!C22+LAVSA!C22+LABFORM!C22+PROVOC!C22+LATEPS!C22</f>
        <v>0</v>
      </c>
      <c r="D22" s="10">
        <f>LABORAT!D22+LABGESTÃO!D22+LIRES!D22+LABMAN!D22+LATEC!D22+LAVSA!D22+LABFORM!D22+PROVOC!D22+LATEPS!D22</f>
        <v>0</v>
      </c>
      <c r="E22" s="10">
        <f>LABORAT!E22+LABGESTÃO!E22+LIRES!E22+LABMAN!E22+LATEC!E22+LAVSA!E22+LABFORM!E22+PROVOC!E22+LATEPS!E22</f>
        <v>0</v>
      </c>
      <c r="F22" s="10">
        <f>LABORAT!F22+LABGESTÃO!F22+LIRES!F22+LABMAN!F22+LATEC!F22+LAVSA!F22+LABFORM!F22+PROVOC!F22+LATEPS!F22</f>
        <v>0</v>
      </c>
      <c r="G22" s="10">
        <f>LABORAT!G22+LABGESTÃO!G22+LIRES!G22+LABMAN!G22+LATEC!G22+LAVSA!G22+LABFORM!G22+PROVOC!G22+LATEPS!G22</f>
        <v>0</v>
      </c>
      <c r="H22" s="10">
        <f>LABORAT!H22+LABGESTÃO!H22+LIRES!H22+LABMAN!H22+LATEC!H22+LAVSA!H22+LABFORM!H22+PROVOC!H22+LATEPS!H22</f>
        <v>0</v>
      </c>
      <c r="I22" s="10">
        <f>LABORAT!I22+LABGESTÃO!I22+LIRES!I22+LABMAN!I22+LATEC!I22+LAVSA!I22+LABFORM!I22+PROVOC!I22+LATEPS!I22</f>
        <v>0</v>
      </c>
      <c r="J22" s="10">
        <f>LABORAT!J22+LABGESTÃO!J22+LIRES!J22+LABMAN!J22+LATEC!J22+LAVSA!J22+LABFORM!J22+PROVOC!J22+LATEPS!J22</f>
        <v>0</v>
      </c>
      <c r="K22" s="10">
        <f>LABORAT!K22+LABGESTÃO!K22+LIRES!K22+LABMAN!K22+LATEC!K22+LAVSA!K22+LABFORM!K22+PROVOC!K22+LATEPS!K22</f>
        <v>0</v>
      </c>
      <c r="L22" s="10">
        <f>LABORAT!L22+LABGESTÃO!L22+LIRES!L22+LABMAN!L22+LATEC!L22+LAVSA!L22+LABFORM!L22+PROVOC!L22+LATEPS!L22</f>
        <v>0</v>
      </c>
      <c r="M22" s="10">
        <f>LABORAT!M22+LABGESTÃO!M22+LIRES!M22+LABMAN!M22+LATEC!M22+LAVSA!M22+LABFORM!M22+PROVOC!M22+LATEPS!M22</f>
        <v>0</v>
      </c>
      <c r="N22" s="10">
        <f>LABORAT!N22+LABGESTÃO!N22+LIRES!N22+LABMAN!N22+LATEC!N22+LAVSA!N22+LABFORM!N22+PROVOC!N22+LATEPS!N22</f>
        <v>0</v>
      </c>
      <c r="O22" s="37">
        <f>SUM(C22:N22)</f>
        <v>0</v>
      </c>
      <c r="P22" s="10">
        <f>LABORAT!P22+LABGESTÃO!P22+LIRES!P22+LABMAN!P22+LATEC!P22+LAVSA!P22+LABFORM!P22+LATEPS!P22+PROVOC!P22</f>
        <v>0</v>
      </c>
      <c r="Q22" s="38"/>
      <c r="R22" s="17"/>
    </row>
    <row r="23" spans="1:19" ht="12.4" customHeight="1" x14ac:dyDescent="0.2">
      <c r="A23" s="18"/>
      <c r="B23" s="6" t="s">
        <v>123</v>
      </c>
      <c r="C23" s="10">
        <f>LABORAT!C23+LABGESTÃO!C23+LIRES!C23+LABMAN!C23+LATEC!C23+LAVSA!C23+LABFORM!C23+PROVOC!C23+LATEPS!C23</f>
        <v>0</v>
      </c>
      <c r="D23" s="10">
        <f>LABORAT!D23+LABGESTÃO!D23+LIRES!D23+LABMAN!D23+LATEC!D23+LAVSA!D23+LABFORM!D23+PROVOC!D23+LATEPS!D23</f>
        <v>0</v>
      </c>
      <c r="E23" s="10">
        <f>LABORAT!E23+LABGESTÃO!E23+LIRES!E23+LABMAN!E23+LATEC!E23+LAVSA!E23+LABFORM!E23+PROVOC!E23+LATEPS!E23</f>
        <v>0</v>
      </c>
      <c r="F23" s="10">
        <f>LABORAT!F23+LABGESTÃO!F23+LIRES!F23+LABMAN!F23+LATEC!F23+LAVSA!F23+LABFORM!F23+PROVOC!F23+LATEPS!F23</f>
        <v>0</v>
      </c>
      <c r="G23" s="10">
        <f>LABORAT!G23+LABGESTÃO!G23+LIRES!G23+LABMAN!G23+LATEC!G23+LAVSA!G23+LABFORM!G23+PROVOC!G23+LATEPS!G23</f>
        <v>0</v>
      </c>
      <c r="H23" s="10">
        <f>LABORAT!H23+LABGESTÃO!H23+LIRES!H23+LABMAN!H23+LATEC!H23+LAVSA!H23+LABFORM!H23+PROVOC!H23+LATEPS!H23</f>
        <v>0</v>
      </c>
      <c r="I23" s="10">
        <f>LABORAT!I23+LABGESTÃO!I23+LIRES!I23+LABMAN!I23+LATEC!I23+LAVSA!I23+LABFORM!I23+PROVOC!I23+LATEPS!I23</f>
        <v>0</v>
      </c>
      <c r="J23" s="10">
        <f>LABORAT!J23+LABGESTÃO!J23+LIRES!J23+LABMAN!J23+LATEC!J23+LAVSA!J23+LABFORM!J23+PROVOC!J23+LATEPS!J23</f>
        <v>0</v>
      </c>
      <c r="K23" s="10">
        <f>LABORAT!K23+LABGESTÃO!K23+LIRES!K23+LABMAN!K23+LATEC!K23+LAVSA!K23+LABFORM!K23+PROVOC!K23+LATEPS!K23</f>
        <v>0</v>
      </c>
      <c r="L23" s="10">
        <f>LABORAT!L23+LABGESTÃO!L23+LIRES!L23+LABMAN!L23+LATEC!L23+LAVSA!L23+LABFORM!L23+PROVOC!L23+LATEPS!L23</f>
        <v>0</v>
      </c>
      <c r="M23" s="10">
        <f>LABORAT!M23+LABGESTÃO!M23+LIRES!M23+LABMAN!M23+LATEC!M23+LAVSA!M23+LABFORM!M23+PROVOC!M23+LATEPS!M23</f>
        <v>0</v>
      </c>
      <c r="N23" s="10">
        <f>LABORAT!N23+LABGESTÃO!N23+LIRES!N23+LABMAN!N23+LATEC!N23+LAVSA!N23+LABFORM!N23+PROVOC!N23+LATEPS!N23</f>
        <v>0</v>
      </c>
      <c r="O23" s="37">
        <f>SUM(C23:N23)</f>
        <v>0</v>
      </c>
      <c r="P23" s="10">
        <f>LABORAT!P23+LABGESTÃO!P23+LIRES!P23+LABMAN!P23+LATEC!P23+LAVSA!P23+LABFORM!P23+PROVOC!P23+LATEPS!P23</f>
        <v>0</v>
      </c>
      <c r="Q23" s="38"/>
      <c r="R23" s="17"/>
    </row>
    <row r="24" spans="1:19" ht="12.4" customHeight="1" x14ac:dyDescent="0.2">
      <c r="A24" s="18"/>
      <c r="B24" s="6" t="s">
        <v>19</v>
      </c>
      <c r="C24" s="40">
        <f>LABORAT!C24+LABGESTÃO!C24+LIRES!C24+LABMAN!C24+LATEC!C24+LAVSA!C24+LABFORM!C24+PROVOC!C24+LATEPS!C24</f>
        <v>0</v>
      </c>
      <c r="D24" s="40">
        <f>LABORAT!D24+LABGESTÃO!D24+LIRES!D24+LABMAN!D24+LATEC!D24+LAVSA!D24+LABFORM!D24+PROVOC!D24+LATEPS!D24</f>
        <v>0</v>
      </c>
      <c r="E24" s="40">
        <f>LABORAT!E24+LABGESTÃO!E24+LIRES!E24+LABMAN!E24+LATEC!E24+LAVSA!E24+LABFORM!E24+PROVOC!E24+LATEPS!E24</f>
        <v>0</v>
      </c>
      <c r="F24" s="40">
        <f>LABORAT!F24+LABGESTÃO!F24+LIRES!F24+LABMAN!F24+LATEC!F24+LAVSA!F24+LABFORM!F24+PROVOC!F24+LATEPS!F24</f>
        <v>0</v>
      </c>
      <c r="G24" s="40">
        <f>LABORAT!G24+LABGESTÃO!G24+LIRES!G24+LABMAN!G24+LATEC!G24+LAVSA!G24+LABFORM!G24+PROVOC!G24+LATEPS!G24</f>
        <v>0</v>
      </c>
      <c r="H24" s="40">
        <f>LABORAT!H24+LABGESTÃO!H24+LIRES!H24+LABMAN!H24+LATEC!H24+LAVSA!H24+LABFORM!H24+PROVOC!H24+LATEPS!H24</f>
        <v>0</v>
      </c>
      <c r="I24" s="40">
        <f>LABORAT!I24+LABGESTÃO!I24+LIRES!I24+LABMAN!I24+LATEC!I24+LAVSA!I24+LABFORM!I24+PROVOC!I24+LATEPS!I24</f>
        <v>0</v>
      </c>
      <c r="J24" s="40">
        <f>LABORAT!J24+LABGESTÃO!J24+LIRES!J24+LABMAN!J24+LATEC!J24+LAVSA!J24+LABFORM!J24+PROVOC!J24+LATEPS!J24</f>
        <v>0</v>
      </c>
      <c r="K24" s="40">
        <f>LABORAT!K24+LABGESTÃO!K24+LIRES!K24+LABMAN!K24+LATEC!K24+LAVSA!K24+LABFORM!K24+PROVOC!K24+LATEPS!K24</f>
        <v>0</v>
      </c>
      <c r="L24" s="40">
        <f>LABORAT!L24+LABGESTÃO!L24+LIRES!L24+LABMAN!L24+LATEC!L24+LAVSA!L24+LABFORM!L24+PROVOC!L24+LATEPS!L24</f>
        <v>0</v>
      </c>
      <c r="M24" s="10">
        <f>LABORAT!M24+LABGESTÃO!M24+LIRES!M24+LABMAN!M24+LATEC!M24+LAVSA!M24+LABFORM!M24+PROVOC!M24+LATEPS!M24</f>
        <v>0</v>
      </c>
      <c r="N24" s="10">
        <f>LABORAT!N24+LABGESTÃO!N24+LIRES!N24+LABMAN!N24+LATEC!N24+LAVSA!N24+LABFORM!N24+PROVOC!N24+LATEPS!N24</f>
        <v>0</v>
      </c>
      <c r="O24" s="37">
        <f>SUM(C24:N24)</f>
        <v>0</v>
      </c>
      <c r="P24" s="10">
        <f>LABORAT!P24+LABGESTÃO!P24+LIRES!P24+LABMAN!P24+LATEC!P24+LAVSA!P24+LABFORM!P24+PROVOC!P24+LATEPS!P24</f>
        <v>0</v>
      </c>
      <c r="Q24" s="48"/>
      <c r="R24" s="17"/>
    </row>
    <row r="25" spans="1:19" ht="14.25" customHeight="1" x14ac:dyDescent="0.2">
      <c r="A25" s="127">
        <v>39</v>
      </c>
      <c r="B25" s="128" t="s">
        <v>11</v>
      </c>
      <c r="C25" s="8">
        <f>SUM(C26:C54)</f>
        <v>0</v>
      </c>
      <c r="D25" s="8">
        <f>SUM(D26:D54)-D28</f>
        <v>0</v>
      </c>
      <c r="E25" s="8">
        <f t="shared" ref="E25:P25" si="4">SUM(E26:E54)</f>
        <v>3200</v>
      </c>
      <c r="F25" s="8">
        <f>SUM(F26:F54)</f>
        <v>0</v>
      </c>
      <c r="G25" s="8">
        <f t="shared" si="4"/>
        <v>0</v>
      </c>
      <c r="H25" s="8">
        <f t="shared" si="4"/>
        <v>0</v>
      </c>
      <c r="I25" s="8">
        <f t="shared" si="4"/>
        <v>0</v>
      </c>
      <c r="J25" s="8">
        <f t="shared" si="4"/>
        <v>0</v>
      </c>
      <c r="K25" s="8">
        <f t="shared" si="4"/>
        <v>0</v>
      </c>
      <c r="L25" s="8">
        <f t="shared" si="4"/>
        <v>0</v>
      </c>
      <c r="M25" s="8">
        <f t="shared" si="4"/>
        <v>0</v>
      </c>
      <c r="N25" s="8">
        <f t="shared" si="4"/>
        <v>0</v>
      </c>
      <c r="O25" s="8">
        <f t="shared" si="4"/>
        <v>3200</v>
      </c>
      <c r="P25" s="8">
        <f t="shared" si="4"/>
        <v>0</v>
      </c>
      <c r="Q25" s="49" t="e">
        <f>O25/P25*100</f>
        <v>#DIV/0!</v>
      </c>
      <c r="R25" s="17"/>
    </row>
    <row r="26" spans="1:19" ht="12.4" customHeight="1" x14ac:dyDescent="0.2">
      <c r="A26" s="18"/>
      <c r="B26" s="6" t="s">
        <v>241</v>
      </c>
      <c r="C26" s="9">
        <f>LABORAT!C26+LABGESTÃO!C26+LIRES!C26+LABMAN!C26+LATEC!C26+LAVSA!C26+LABFORM!C26+PROVOC!C26+LATEPS!C26</f>
        <v>0</v>
      </c>
      <c r="D26" s="9">
        <f>LABORAT!D26+LABGESTÃO!D26+LIRES!D26+LABMAN!D26+LATEC!D26+LAVSA!D26+LABFORM!D26+PROVOC!D26+LATEPS!D26</f>
        <v>0</v>
      </c>
      <c r="E26" s="9">
        <f>LABORAT!E26+LABGESTÃO!E26+LIRES!E26+LABMAN!E26+LATEC!E26+LAVSA!E26+LABFORM!E26+PROVOC!E26+LATEPS!E26</f>
        <v>0</v>
      </c>
      <c r="F26" s="9">
        <f>LABORAT!F26+LABGESTÃO!F26+LIRES!F26+LABMAN!F26+LATEC!F26+LAVSA!F26+LABFORM!F26+PROVOC!F26+LATEPS!F26</f>
        <v>0</v>
      </c>
      <c r="G26" s="9">
        <f>LABORAT!G26+LABGESTÃO!G26+LIRES!G26+LABMAN!G26+LATEC!G26+LAVSA!G26+LABFORM!G26+PROVOC!G26+LATEPS!G26</f>
        <v>0</v>
      </c>
      <c r="H26" s="9">
        <f>LABORAT!H26+LABGESTÃO!H26+LIRES!H26+LABMAN!H26+LATEC!H26+LAVSA!H26+LABFORM!H26+PROVOC!H26+LATEPS!H26</f>
        <v>0</v>
      </c>
      <c r="I26" s="9">
        <f>LABORAT!I26+LABGESTÃO!I26+LIRES!I26+LABMAN!I26+LATEC!I26+LAVSA!I26+LABFORM!I26+PROVOC!I26+LATEPS!I26</f>
        <v>0</v>
      </c>
      <c r="J26" s="9">
        <f>LABORAT!J26+LABGESTÃO!J26+LIRES!J26+LABMAN!J26+LATEC!J26+LAVSA!J26+LABFORM!J26+PROVOC!J26+LATEPS!J26</f>
        <v>0</v>
      </c>
      <c r="K26" s="9">
        <f>LABORAT!K26+LABGESTÃO!K26+LIRES!K26+LABMAN!K26+LATEC!K26+LAVSA!K26+LABFORM!K26+PROVOC!K26+LATEPS!K26</f>
        <v>0</v>
      </c>
      <c r="L26" s="9">
        <f>LABORAT!L26+LABGESTÃO!L26+LIRES!L26+LABMAN!L26+LATEC!L26+LAVSA!L26+LABFORM!L26+PROVOC!L26+LATEPS!L26</f>
        <v>0</v>
      </c>
      <c r="M26" s="9">
        <f>LABORAT!M26+LABGESTÃO!M26+LIRES!M26+LABMAN!M26+LATEC!M26+LAVSA!M26+LABFORM!M26+PROVOC!M26+LATEPS!M26</f>
        <v>0</v>
      </c>
      <c r="N26" s="9">
        <f>LABORAT!N26+LABGESTÃO!N26+LIRES!N26+LABMAN!N26+LATEC!N26+LAVSA!N26+LABFORM!N26+PROVOC!N26+LATEPS!N26</f>
        <v>0</v>
      </c>
      <c r="O26" s="32">
        <f t="shared" ref="O26:O43" si="5">SUM(C26:N26)</f>
        <v>0</v>
      </c>
      <c r="P26" s="10">
        <f>LABORAT!P26+LABGESTÃO!P26+LIRES!P26+LABMAN!P26+LATEC!P26+LAVSA!P26+LABFORM!P26+PROVOC!P26+LATEPS!P26</f>
        <v>0</v>
      </c>
      <c r="Q26" s="38"/>
      <c r="R26" s="17"/>
    </row>
    <row r="27" spans="1:19" ht="12.4" customHeight="1" x14ac:dyDescent="0.2">
      <c r="A27" s="208"/>
      <c r="B27" s="6" t="s">
        <v>269</v>
      </c>
      <c r="C27" s="10">
        <f>LABORAT!C27+LABGESTÃO!C27+LIRES!C27+LABMAN!C27+LATEC!C27+LAVSA!C27+LABFORM!C27+PROVOC!C27+LATEPS!C27</f>
        <v>0</v>
      </c>
      <c r="D27" s="10">
        <f>LABORAT!D27+LABGESTÃO!D27+LIRES!D27+LABMAN!D27+LATEC!D27+LAVSA!D27+LABFORM!D27+PROVOC!D27+LATEPS!D27</f>
        <v>0</v>
      </c>
      <c r="E27" s="10">
        <f>LABORAT!E27+LABGESTÃO!E27+LIRES!E27+LABMAN!E27+LATEC!E27+LAVSA!E27+LABFORM!E27+PROVOC!E27+LATEPS!E27</f>
        <v>0</v>
      </c>
      <c r="F27" s="10">
        <f>LABORAT!F27+LABGESTÃO!F27+LIRES!F27+LABMAN!F27+LATEC!F27+LAVSA!F27+LABFORM!F27+PROVOC!F27+LATEPS!F27</f>
        <v>0</v>
      </c>
      <c r="G27" s="10">
        <f>LABORAT!G27+LABGESTÃO!G27+LIRES!G27+LABMAN!G27+LATEC!G27+LAVSA!G27+LABFORM!G27+PROVOC!G27+LATEPS!G27</f>
        <v>0</v>
      </c>
      <c r="H27" s="10">
        <f>LABORAT!H27+LABGESTÃO!H27+LIRES!H27+LABMAN!H27+LATEC!H27+LAVSA!H27+LABFORM!H27+PROVOC!H27+LATEPS!H27</f>
        <v>0</v>
      </c>
      <c r="I27" s="10">
        <f>LABORAT!I27+LABGESTÃO!I27+LIRES!I27+LABMAN!I27+LATEC!I27+LAVSA!I27+LABFORM!I27+PROVOC!I27+LATEPS!I27</f>
        <v>0</v>
      </c>
      <c r="J27" s="10">
        <f>LABORAT!J27+LABGESTÃO!J27+LIRES!J27+LABMAN!J27+LATEC!J27+LAVSA!J27+LABFORM!J27+PROVOC!J27+LATEPS!J27</f>
        <v>0</v>
      </c>
      <c r="K27" s="10">
        <f>LABORAT!K27+LABGESTÃO!K27+LIRES!K27+LABMAN!K27+LATEC!K27+LAVSA!K27+LABFORM!K27+PROVOC!K27+LATEPS!K27</f>
        <v>0</v>
      </c>
      <c r="L27" s="10">
        <f>LABORAT!L27+LABGESTÃO!L27+LIRES!L27+LABMAN!L27+LATEC!L27+LAVSA!L27+LABFORM!L27+PROVOC!L27+LATEPS!L27</f>
        <v>0</v>
      </c>
      <c r="M27" s="10">
        <f>LABORAT!M27+LABGESTÃO!M27+LIRES!M27+LABMAN!M27+LATEC!M27+LAVSA!M27+LABFORM!M27+PROVOC!M27+LATEPS!M27</f>
        <v>0</v>
      </c>
      <c r="N27" s="10">
        <f>LABORAT!N27+LABGESTÃO!N27+LIRES!N27+LABMAN!N27+LATEC!N27+LAVSA!N27+LABFORM!N27+PROVOC!N27+LATEPS!N27</f>
        <v>0</v>
      </c>
      <c r="O27" s="37">
        <f>SUM(C27:N27)</f>
        <v>0</v>
      </c>
      <c r="P27" s="10">
        <f>LABORAT!P27+LABGESTÃO!P27+LIRES!P27+LABMAN!P27+LATEC!P27+LAVSA!P27+LABFORM!P27+PROVOC!P27+LATEPS!P27</f>
        <v>0</v>
      </c>
      <c r="Q27" s="38"/>
      <c r="R27" s="27"/>
    </row>
    <row r="28" spans="1:19" ht="12.4" customHeight="1" x14ac:dyDescent="0.2">
      <c r="A28" s="426"/>
      <c r="B28" s="6" t="s">
        <v>440</v>
      </c>
      <c r="C28" s="10">
        <f>LABORAT!C28+LABGESTÃO!C28+LIRES!C28+LABMAN!C28+LATEC!C28+LAVSA!C28+LABFORM!C28+PROVOC!C28+LATEPS!C28</f>
        <v>0</v>
      </c>
      <c r="D28" s="868">
        <f>LABORAT!D28+LABGESTÃO!D28+LIRES!D28+LABMAN!D28+LATEC!D28+LAVSA!D28+LABFORM!D28+PROVOC!D28+LATEPS!D28</f>
        <v>85071</v>
      </c>
      <c r="E28" s="10">
        <f>LABORAT!E28+LABGESTÃO!E28+LIRES!E28+LABMAN!E28+LATEC!E28+LAVSA!E28+LABFORM!E28+PROVOC!E28+LATEPS!E28</f>
        <v>0</v>
      </c>
      <c r="F28" s="10">
        <f>LABORAT!F28+LABGESTÃO!F28+LIRES!F28+LABMAN!F28+LATEC!F28+LAVSA!F28+LABFORM!F28+PROVOC!F28+LATEPS!F28</f>
        <v>0</v>
      </c>
      <c r="G28" s="10">
        <f>LABORAT!G28+LABGESTÃO!G28+LIRES!G28+LABMAN!G28+LATEC!G28+LAVSA!G28+LABFORM!G28+PROVOC!G28+LATEPS!G28</f>
        <v>0</v>
      </c>
      <c r="H28" s="10">
        <f>LABORAT!H28+LABGESTÃO!H28+LIRES!H28+LABMAN!H28+LATEC!H28+LAVSA!H28+LABFORM!H28+PROVOC!H28+LATEPS!H28</f>
        <v>0</v>
      </c>
      <c r="I28" s="10">
        <f>LABORAT!I28+LABGESTÃO!I28+LIRES!I28+LABMAN!I28+LATEC!I28+LAVSA!I28+LABFORM!I28+PROVOC!I28+LATEPS!I28</f>
        <v>0</v>
      </c>
      <c r="J28" s="10">
        <f>LABORAT!J28+LABGESTÃO!J28+LIRES!J28+LABMAN!J28+LATEC!J28+LAVSA!J28+LABFORM!J28+PROVOC!J28+LATEPS!J28</f>
        <v>0</v>
      </c>
      <c r="K28" s="10">
        <f>LABORAT!K28+LABGESTÃO!K28+LIRES!K28+LABMAN!K28+LATEC!K28+LAVSA!K28+LABFORM!K28+PROVOC!K28+LATEPS!K28</f>
        <v>0</v>
      </c>
      <c r="L28" s="10">
        <f>LABORAT!L28+LABGESTÃO!L28+LIRES!L28+LABMAN!L28+LATEC!L28+LAVSA!L28+LABFORM!L28+PROVOC!L28+LATEPS!L28</f>
        <v>0</v>
      </c>
      <c r="M28" s="10">
        <f>LABORAT!M28+LABGESTÃO!M28+LIRES!M28+LABMAN!M28+LATEC!M28+LAVSA!M28+LABFORM!M28+PROVOC!M28+LATEPS!M28</f>
        <v>0</v>
      </c>
      <c r="N28" s="10">
        <f>LABORAT!N28+LABGESTÃO!N28+LIRES!N28+LABMAN!N28+LATEC!N28+LAVSA!N28+LABFORM!N28+PROVOC!N28+LATEPS!N28</f>
        <v>0</v>
      </c>
      <c r="O28" s="37">
        <f>SUM(C28:N28)-D28</f>
        <v>0</v>
      </c>
      <c r="P28" s="10">
        <f>LABORAT!P28+LABGESTÃO!P28+LIRES!P28+LABMAN!P28+LATEC!P28+LAVSA!P28+LABFORM!P28+PROVOC!P28+LATEPS!P28</f>
        <v>0</v>
      </c>
      <c r="Q28" s="38"/>
      <c r="R28" s="17"/>
    </row>
    <row r="29" spans="1:19" ht="12.4" customHeight="1" x14ac:dyDescent="0.2">
      <c r="A29" s="18"/>
      <c r="B29" s="105" t="s">
        <v>225</v>
      </c>
      <c r="C29" s="10">
        <f>LABORAT!C29+LABGESTÃO!C29+LIRES!C29+LABMAN!C29+LATEC!C29+LAVSA!C29+LABFORM!C29+PROVOC!C29+LATEPS!C29</f>
        <v>0</v>
      </c>
      <c r="D29" s="10">
        <f>LABORAT!D29+LABGESTÃO!D29+LIRES!D29+LABMAN!D29+LATEC!D29+LAVSA!D29+LABFORM!D29+PROVOC!D29+LATEPS!D29</f>
        <v>0</v>
      </c>
      <c r="E29" s="10">
        <f>LABORAT!E29+LABGESTÃO!E29+LIRES!E29+LABMAN!E29+LATEC!E29+LAVSA!E29+LABFORM!E29+PROVOC!E29+LATEPS!E29</f>
        <v>0</v>
      </c>
      <c r="F29" s="10">
        <f>LABORAT!F29+LABGESTÃO!F29+LIRES!F29+LABMAN!F29+LATEC!F29+LAVSA!F29+LABFORM!F29+PROVOC!F29+LATEPS!F29</f>
        <v>0</v>
      </c>
      <c r="G29" s="10">
        <f>LABORAT!G29+LABGESTÃO!G29+LIRES!G29+LABMAN!G29+LATEC!G29+LAVSA!G29+LABFORM!G29+PROVOC!G29+LATEPS!G29</f>
        <v>0</v>
      </c>
      <c r="H29" s="10">
        <f>LABORAT!H29+LABGESTÃO!H29+LIRES!H29+LABMAN!H29+LATEC!H29+LAVSA!H29+LABFORM!H29+PROVOC!H29+LATEPS!H29</f>
        <v>0</v>
      </c>
      <c r="I29" s="10">
        <f>LABORAT!I29+LABGESTÃO!I29+LIRES!I29+LABMAN!I29+LATEC!I29+LAVSA!I29+LABFORM!I29+PROVOC!I29+LATEPS!I29</f>
        <v>0</v>
      </c>
      <c r="J29" s="10">
        <f>LABORAT!J29+LABGESTÃO!J29+LIRES!J29+LABMAN!J29+LATEC!J29+LAVSA!J29+LABFORM!J29+PROVOC!J29+LATEPS!J29</f>
        <v>0</v>
      </c>
      <c r="K29" s="10">
        <f>LABORAT!K29+LABGESTÃO!K29+LIRES!K29+LABMAN!K29+LATEC!K29+LAVSA!K29+LABFORM!K29+PROVOC!K29+LATEPS!K29</f>
        <v>0</v>
      </c>
      <c r="L29" s="10">
        <f>LABORAT!L29+LABGESTÃO!L29+LIRES!L29+LABMAN!L29+LATEC!L29+LAVSA!L29+LABFORM!L29+PROVOC!L29+LATEPS!L29</f>
        <v>0</v>
      </c>
      <c r="M29" s="10">
        <f>LABORAT!M29+LABGESTÃO!M29+LIRES!M29+LABMAN!M29+LATEC!M29+LAVSA!M29+LABFORM!M29+PROVOC!M29+LATEPS!M29</f>
        <v>0</v>
      </c>
      <c r="N29" s="10">
        <f>LABORAT!N29+LABGESTÃO!N29+LIRES!N29+LABMAN!N29+LATEC!N29+LAVSA!N29+LABFORM!N29+PROVOC!N29+LATEPS!N29</f>
        <v>0</v>
      </c>
      <c r="O29" s="37">
        <f t="shared" si="5"/>
        <v>0</v>
      </c>
      <c r="P29" s="10">
        <f>LABORAT!P29+LABGESTÃO!P29+LIRES!P29+LABMAN!P29+LATEC!P29+LAVSA!P29+LABFORM!P29+PROVOC!P29+LATEPS!P29</f>
        <v>0</v>
      </c>
      <c r="Q29" s="38"/>
      <c r="R29" s="17"/>
    </row>
    <row r="30" spans="1:19" ht="12.4" customHeight="1" x14ac:dyDescent="0.2">
      <c r="A30" s="18"/>
      <c r="B30" s="105" t="s">
        <v>25</v>
      </c>
      <c r="C30" s="10">
        <f>LABORAT!C30+LABGESTÃO!C30+LIRES!C30+LABMAN!C30+LATEC!C30+LAVSA!C30+LABFORM!C30+PROVOC!C30+LATEPS!C30</f>
        <v>0</v>
      </c>
      <c r="D30" s="10">
        <f>LABORAT!D30+LABGESTÃO!D30+LIRES!D30+LABMAN!D30+LATEC!D30+LAVSA!D30+LABFORM!D30+PROVOC!D30+LATEPS!D30</f>
        <v>0</v>
      </c>
      <c r="E30" s="10">
        <f>LABORAT!E30+LABGESTÃO!E30+LIRES!E30+LABMAN!E30+LATEC!E30+LAVSA!E30+LABFORM!E30+PROVOC!E30+LATEPS!E30</f>
        <v>0</v>
      </c>
      <c r="F30" s="10">
        <f>LABORAT!F30+LABGESTÃO!F30+LIRES!F30+LABMAN!F30+LATEC!F30+LAVSA!F30+LABFORM!F30+PROVOC!F30+LATEPS!F30</f>
        <v>0</v>
      </c>
      <c r="G30" s="10">
        <f>LABORAT!G30+LABGESTÃO!G30+LIRES!G30+LABMAN!G30+LATEC!G30+LAVSA!G30+LABFORM!G30+PROVOC!G30+LATEPS!G30</f>
        <v>0</v>
      </c>
      <c r="H30" s="10">
        <f>LABORAT!H30+LABGESTÃO!H30+LIRES!H30+LABMAN!H30+LATEC!H30+LAVSA!H30+LABFORM!H30+PROVOC!H30+LATEPS!H30</f>
        <v>0</v>
      </c>
      <c r="I30" s="10">
        <f>LABORAT!I30+LABGESTÃO!I30+LIRES!I30+LABMAN!I30+LATEC!I30+LAVSA!I30+LABFORM!I30+PROVOC!I30+LATEPS!I30</f>
        <v>0</v>
      </c>
      <c r="J30" s="10">
        <f>LABORAT!J30+LABGESTÃO!J30+LIRES!J30+LABMAN!J30+LATEC!J30+LAVSA!J30+LABFORM!J30+PROVOC!J30+LATEPS!J30</f>
        <v>0</v>
      </c>
      <c r="K30" s="10">
        <f>LABORAT!K30+LABGESTÃO!K30+LIRES!K30+LABMAN!K30+LATEC!K30+LAVSA!K30+LABFORM!K30+PROVOC!K30+LATEPS!K30</f>
        <v>0</v>
      </c>
      <c r="L30" s="10">
        <f>LABORAT!L30+LABGESTÃO!L30+LIRES!L30+LABMAN!L30+LATEC!L30+LAVSA!L30+LABFORM!L30+PROVOC!L30+LATEPS!L30</f>
        <v>0</v>
      </c>
      <c r="M30" s="10">
        <f>LABORAT!M30+LABGESTÃO!M30+LIRES!M30+LABMAN!M30+LATEC!M30+LAVSA!M30+LABFORM!M30+PROVOC!M30+LATEPS!M30</f>
        <v>0</v>
      </c>
      <c r="N30" s="10">
        <f>LABORAT!N30+LABGESTÃO!N30+LIRES!N30+LABMAN!N30+LATEC!N30+LAVSA!N30+LABFORM!N30+PROVOC!N30+LATEPS!N30</f>
        <v>0</v>
      </c>
      <c r="O30" s="37">
        <f t="shared" si="5"/>
        <v>0</v>
      </c>
      <c r="P30" s="10">
        <f>LABORAT!P30+LABGESTÃO!P30+LIRES!P30+LABMAN!P30+LATEC!P30+LAVSA!P30+LABFORM!P30+PROVOC!P30+LATEPS!P30</f>
        <v>0</v>
      </c>
      <c r="Q30" s="38"/>
      <c r="R30" s="28"/>
    </row>
    <row r="31" spans="1:19" ht="12.4" customHeight="1" x14ac:dyDescent="0.2">
      <c r="A31" s="18"/>
      <c r="B31" s="105" t="s">
        <v>43</v>
      </c>
      <c r="C31" s="10">
        <f>LABORAT!C31+LABGESTÃO!C31+LIRES!C31+LABMAN!C31+LATEC!C31+LAVSA!C31+LABFORM!C31+PROVOC!C31+LATEPS!C31</f>
        <v>0</v>
      </c>
      <c r="D31" s="10">
        <f>LABORAT!D31+LABGESTÃO!D31+LIRES!D31+LABMAN!D31+LATEC!D31+LAVSA!D31+LABFORM!D31+PROVOC!D31+LATEPS!D31</f>
        <v>0</v>
      </c>
      <c r="E31" s="10">
        <f>LABORAT!E31+LABGESTÃO!E31+LIRES!E31+LABMAN!E31+LATEC!E31+LAVSA!E31+LABFORM!E31+PROVOC!E31+LATEPS!E31</f>
        <v>0</v>
      </c>
      <c r="F31" s="10">
        <f>LABORAT!F31+LABGESTÃO!F31+LIRES!F31+LABMAN!F31+LATEC!F31+LAVSA!F31+LABFORM!F31+PROVOC!F31+LATEPS!F31</f>
        <v>0</v>
      </c>
      <c r="G31" s="10">
        <f>LABORAT!G31+LABGESTÃO!G31+LIRES!G31+LABMAN!G31+LATEC!G31+LAVSA!G31+LABFORM!G31+PROVOC!G31+LATEPS!G31</f>
        <v>0</v>
      </c>
      <c r="H31" s="10">
        <f>LABORAT!H31+LABGESTÃO!H31+LIRES!H31+LABMAN!H31+LATEC!H31+LAVSA!H31+LABFORM!H31+PROVOC!H31+LATEPS!H31</f>
        <v>0</v>
      </c>
      <c r="I31" s="10">
        <f>LABORAT!I31+LABGESTÃO!I31+LIRES!I31+LABMAN!I31+LATEC!I31+LAVSA!I31+LABFORM!I31+PROVOC!I31+LATEPS!I31</f>
        <v>0</v>
      </c>
      <c r="J31" s="10">
        <f>LABORAT!J31+LABGESTÃO!J31+LIRES!J31+LABMAN!J31+LATEC!J31+LAVSA!J31+LABFORM!J31+PROVOC!J31+LATEPS!J31</f>
        <v>0</v>
      </c>
      <c r="K31" s="10">
        <f>LABORAT!K31+LABGESTÃO!K31+LIRES!K31+LABMAN!K31+LATEC!K31+LAVSA!K31+LABFORM!K31+PROVOC!K31+LATEPS!K31</f>
        <v>0</v>
      </c>
      <c r="L31" s="10">
        <f>LABORAT!L31+LABGESTÃO!L31+LIRES!L31+LABMAN!L31+LATEC!L31+LAVSA!L31+LABFORM!L31+PROVOC!L31+LATEPS!L31</f>
        <v>0</v>
      </c>
      <c r="M31" s="10">
        <f>LABORAT!M31+LABGESTÃO!M31+LIRES!M31+LABMAN!M31+LATEC!M31+LAVSA!M31+LABFORM!M31+PROVOC!M31+LATEPS!M31</f>
        <v>0</v>
      </c>
      <c r="N31" s="10">
        <f>LABORAT!N31+LABGESTÃO!N31+LIRES!N31+LABMAN!N31+LATEC!N31+LAVSA!N31+LABFORM!N31+PROVOC!N31+LATEPS!N31</f>
        <v>0</v>
      </c>
      <c r="O31" s="37">
        <f t="shared" si="5"/>
        <v>0</v>
      </c>
      <c r="P31" s="10">
        <f>LABORAT!P31+LABGESTÃO!P31+LIRES!P31+LABMAN!P31+LATEC!P31+LAVSA!P31+LABFORM!P31+PROVOC!P31+LATEPS!P31</f>
        <v>0</v>
      </c>
      <c r="Q31" s="38"/>
      <c r="R31" s="28"/>
    </row>
    <row r="32" spans="1:19" ht="12.4" customHeight="1" x14ac:dyDescent="0.2">
      <c r="A32" s="18"/>
      <c r="B32" s="105" t="s">
        <v>194</v>
      </c>
      <c r="C32" s="10">
        <f>LABORAT!C32+LABGESTÃO!C32+LIRES!C32+LABMAN!C32+LATEC!C32+LAVSA!C32+LABFORM!C32+PROVOC!C32+LATEPS!C32</f>
        <v>0</v>
      </c>
      <c r="D32" s="10">
        <f>LABORAT!D32+LABGESTÃO!D32+LIRES!D32+LABMAN!D32+LATEC!D32+LAVSA!D32+LABFORM!D32+PROVOC!D32+LATEPS!D32</f>
        <v>0</v>
      </c>
      <c r="E32" s="10">
        <f>LABORAT!E32+LABGESTÃO!E32+LIRES!E32+LABMAN!E32+LATEC!E32+LAVSA!E32+LABFORM!E32+PROVOC!E32+LATEPS!E32</f>
        <v>0</v>
      </c>
      <c r="F32" s="10">
        <f>LABORAT!F32+LABGESTÃO!F32+LIRES!F32+LABMAN!F32+LATEC!F32+LAVSA!F32+LABFORM!F32+PROVOC!F32+LATEPS!F32</f>
        <v>0</v>
      </c>
      <c r="G32" s="10">
        <f>LABORAT!G32+LABGESTÃO!G32+LIRES!G32+LABMAN!G32+LATEC!G32+LAVSA!G32+LABFORM!G32+PROVOC!G32+LATEPS!G32</f>
        <v>0</v>
      </c>
      <c r="H32" s="10">
        <f>LABORAT!H32+LABGESTÃO!H32+LIRES!H32+LABMAN!H32+LATEC!H32+LAVSA!H32+LABFORM!H32+PROVOC!H32+LATEPS!H32</f>
        <v>0</v>
      </c>
      <c r="I32" s="10">
        <f>LABORAT!I32+LABGESTÃO!I32+LIRES!I32+LABMAN!I32+LATEC!I32+LAVSA!I32+LABFORM!I32+PROVOC!I32+LATEPS!I32</f>
        <v>0</v>
      </c>
      <c r="J32" s="10">
        <f>LABORAT!J32+LABGESTÃO!J32+LIRES!J32+LABMAN!J32+LATEC!J32+LAVSA!J32+LABFORM!J32+PROVOC!J32+LATEPS!J32</f>
        <v>0</v>
      </c>
      <c r="K32" s="10">
        <f>LABORAT!K32+LABGESTÃO!K32+LIRES!K32+LABMAN!K32+LATEC!K32+LAVSA!K32+LABFORM!K32+PROVOC!K32+LATEPS!K32</f>
        <v>0</v>
      </c>
      <c r="L32" s="10">
        <f>LABORAT!L32+LABGESTÃO!L32+LIRES!L32+LABMAN!L32+LATEC!L32+LAVSA!L32+LABFORM!L32+PROVOC!L32+LATEPS!L32</f>
        <v>0</v>
      </c>
      <c r="M32" s="10">
        <f>LABORAT!M32+LABGESTÃO!M32+LIRES!M32+LABMAN!M32+LATEC!M32+LAVSA!M32+LABFORM!M32+PROVOC!M32+LATEPS!M32</f>
        <v>0</v>
      </c>
      <c r="N32" s="10">
        <f>LABORAT!N32+LABGESTÃO!N32+LIRES!N32+LABMAN!N32+LATEC!N32+LAVSA!N32+LABFORM!N32+PROVOC!N32+LATEPS!N32</f>
        <v>0</v>
      </c>
      <c r="O32" s="37">
        <f t="shared" si="5"/>
        <v>0</v>
      </c>
      <c r="P32" s="10">
        <f>LABORAT!P32+LABGESTÃO!P32+LIRES!P32+LABMAN!P32+LATEC!P32+LAVSA!P32+LABFORM!P32+PROVOC!P32+LATEPS!P32</f>
        <v>0</v>
      </c>
      <c r="Q32" s="38"/>
      <c r="R32" s="17"/>
    </row>
    <row r="33" spans="1:19" ht="12.4" customHeight="1" x14ac:dyDescent="0.2">
      <c r="A33" s="18"/>
      <c r="B33" s="105" t="s">
        <v>230</v>
      </c>
      <c r="C33" s="10">
        <f>LABORAT!C33+LABGESTÃO!C33+LIRES!C33+LABMAN!C33+LATEC!C33+LAVSA!C33+LABFORM!C33+PROVOC!C33+LATEPS!C33</f>
        <v>0</v>
      </c>
      <c r="D33" s="10">
        <f>LABORAT!D33+LABGESTÃO!D33+LIRES!D33+LABMAN!D33+LATEC!D33+LAVSA!D33+LABFORM!D33+PROVOC!D33+LATEPS!D33</f>
        <v>0</v>
      </c>
      <c r="E33" s="10">
        <f>LABORAT!E33+LABGESTÃO!E33+LIRES!E33+LABMAN!E33+LATEC!E33+LAVSA!E33+LABFORM!E33+PROVOC!E33+LATEPS!E33</f>
        <v>0</v>
      </c>
      <c r="F33" s="10">
        <f>LABORAT!F33+LABGESTÃO!F33+LIRES!F33+LABMAN!F33+LATEC!F33+LAVSA!F33+LABFORM!F33+PROVOC!F33+LATEPS!F33</f>
        <v>0</v>
      </c>
      <c r="G33" s="10">
        <f>LABORAT!G33+LABGESTÃO!G33+LIRES!G33+LABMAN!G33+LATEC!G33+LAVSA!G33+LABFORM!G33+PROVOC!G33+LATEPS!G33</f>
        <v>0</v>
      </c>
      <c r="H33" s="10">
        <f>LABORAT!H33+LABGESTÃO!H33+LIRES!H33+LABMAN!H33+LATEC!H33+LAVSA!H33+LABFORM!H33+PROVOC!H33+LATEPS!H33</f>
        <v>0</v>
      </c>
      <c r="I33" s="10">
        <f>LABORAT!I33+LABGESTÃO!I33+LIRES!I33+LABMAN!I33+LATEC!I33+LAVSA!I33+LABFORM!I33+PROVOC!I33+LATEPS!I33</f>
        <v>0</v>
      </c>
      <c r="J33" s="10">
        <f>LABORAT!J33+LABGESTÃO!J33+LIRES!J33+LABMAN!J33+LATEC!J33+LAVSA!J33+LABFORM!J33+PROVOC!J33+LATEPS!J33</f>
        <v>0</v>
      </c>
      <c r="K33" s="10">
        <f>LABORAT!K33+LABGESTÃO!K33+LIRES!K33+LABMAN!K33+LATEC!K33+LAVSA!K33+LABFORM!K33+PROVOC!K33+LATEPS!K33</f>
        <v>0</v>
      </c>
      <c r="L33" s="10">
        <f>LABORAT!L33+LABGESTÃO!L33+LIRES!L33+LABMAN!L33+LATEC!L33+LAVSA!L33+LABFORM!L33+PROVOC!L33+LATEPS!L33</f>
        <v>0</v>
      </c>
      <c r="M33" s="10">
        <f>LABORAT!M33+LABGESTÃO!M33+LIRES!M33+LABMAN!M33+LATEC!M33+LAVSA!M33+LABFORM!M33+PROVOC!M33+LATEPS!M33</f>
        <v>0</v>
      </c>
      <c r="N33" s="10">
        <f>LABORAT!N33+LABGESTÃO!N33+LIRES!N33+LABMAN!N33+LATEC!N33+LAVSA!N33+LABFORM!N33+PROVOC!N33+LATEPS!N33</f>
        <v>0</v>
      </c>
      <c r="O33" s="37">
        <f t="shared" si="5"/>
        <v>0</v>
      </c>
      <c r="P33" s="10">
        <f>LABORAT!P33+LABGESTÃO!P33+LIRES!P33+LABMAN!P33+LATEC!P33+LAVSA!P33+LABFORM!P33+PROVOC!P33+LATEPS!P33</f>
        <v>0</v>
      </c>
      <c r="Q33" s="38"/>
      <c r="R33" s="17"/>
      <c r="S33" s="13"/>
    </row>
    <row r="34" spans="1:19" ht="12.4" customHeight="1" x14ac:dyDescent="0.2">
      <c r="A34" s="18"/>
      <c r="B34" s="105" t="s">
        <v>141</v>
      </c>
      <c r="C34" s="10">
        <f>LABORAT!C34+LABGESTÃO!C34+LIRES!C34+LABMAN!C34+LATEC!C34+LAVSA!C34+LABFORM!C34+PROVOC!C34+LATEPS!C34</f>
        <v>0</v>
      </c>
      <c r="D34" s="10">
        <f>LABORAT!D34+LABGESTÃO!D34+LIRES!D34+LABMAN!D34+LATEC!D34+LAVSA!D34+LABFORM!D34+PROVOC!D34+LATEPS!D34</f>
        <v>0</v>
      </c>
      <c r="E34" s="10">
        <f>LABORAT!E34+LABGESTÃO!E34+LIRES!E34+LABMAN!E34+LATEC!E34+LAVSA!E34+LABFORM!E34+PROVOC!E34+LATEPS!E34</f>
        <v>0</v>
      </c>
      <c r="F34" s="10">
        <f>LABORAT!F34+LABGESTÃO!F34+LIRES!F34+LABMAN!F34+LATEC!F34+LAVSA!F34+LABFORM!F34+PROVOC!F34+LATEPS!F34</f>
        <v>0</v>
      </c>
      <c r="G34" s="10">
        <f>LABORAT!G34+LABGESTÃO!G34+LIRES!G34+LABMAN!G34+LATEC!G34+LAVSA!G34+LABFORM!G34+PROVOC!G34+LATEPS!G34</f>
        <v>0</v>
      </c>
      <c r="H34" s="10">
        <f>LABORAT!H34+LABGESTÃO!H34+LIRES!H34+LABMAN!H34+LATEC!H34+LAVSA!H34+LABFORM!H34+PROVOC!H34+LATEPS!H34</f>
        <v>0</v>
      </c>
      <c r="I34" s="10">
        <f>LABORAT!I34+LABGESTÃO!I34+LIRES!I34+LABMAN!I34+LATEC!I34+LAVSA!I34+LABFORM!I34+PROVOC!I34+LATEPS!I34</f>
        <v>0</v>
      </c>
      <c r="J34" s="10">
        <f>LABORAT!J34+LABGESTÃO!J34+LIRES!J34+LABMAN!J34+LATEC!J34+LAVSA!J34+LABFORM!J34+PROVOC!J34+LATEPS!J34</f>
        <v>0</v>
      </c>
      <c r="K34" s="10">
        <f>LABORAT!K34+LABGESTÃO!K34+LIRES!K34+LABMAN!K34+LATEC!K34+LAVSA!K34+LABFORM!K34+PROVOC!K34+LATEPS!K34</f>
        <v>0</v>
      </c>
      <c r="L34" s="10">
        <f>LABORAT!L34+LABGESTÃO!L34+LIRES!L34+LABMAN!L34+LATEC!L34+LAVSA!L34+LABFORM!L34+PROVOC!L34+LATEPS!L34</f>
        <v>0</v>
      </c>
      <c r="M34" s="10">
        <f>LABORAT!M34+LABGESTÃO!M34+LIRES!M34+LABMAN!M34+LATEC!M34+LAVSA!M34+LABFORM!M34+PROVOC!M34+LATEPS!M34</f>
        <v>0</v>
      </c>
      <c r="N34" s="10">
        <f>LABORAT!N34+LABGESTÃO!N34+LIRES!N34+LABMAN!N34+LATEC!N34+LAVSA!N34+LABFORM!N34+PROVOC!N34+LATEPS!N34</f>
        <v>0</v>
      </c>
      <c r="O34" s="37">
        <f t="shared" si="5"/>
        <v>0</v>
      </c>
      <c r="P34" s="10">
        <f>LABORAT!P34+LABGESTÃO!P34+LIRES!P34+LABMAN!P34+LATEC!P34+LAVSA!P34+LABFORM!P34+PROVOC!P34+LATEPS!P34</f>
        <v>0</v>
      </c>
      <c r="Q34" s="38"/>
      <c r="R34" s="17"/>
    </row>
    <row r="35" spans="1:19" ht="12.4" customHeight="1" x14ac:dyDescent="0.2">
      <c r="A35" s="253"/>
      <c r="B35" s="105" t="s">
        <v>120</v>
      </c>
      <c r="C35" s="10">
        <f>LABORAT!C35+LABGESTÃO!C35+LIRES!C35+LABMAN!C35+LATEC!C35+LAVSA!C35+LABFORM!C35+PROVOC!C35+LATEPS!C35</f>
        <v>0</v>
      </c>
      <c r="D35" s="10">
        <f>LABORAT!D35+LABGESTÃO!D35+LIRES!D35+LABMAN!D35+LATEC!D35+LAVSA!D35+LABFORM!D35+PROVOC!D35+LATEPS!D35</f>
        <v>0</v>
      </c>
      <c r="E35" s="10">
        <f>LABORAT!E35+LABGESTÃO!E35+LIRES!E35+LABMAN!E35+LATEC!E35+LAVSA!E35+LABFORM!E35+PROVOC!E35+LATEPS!E35</f>
        <v>0</v>
      </c>
      <c r="F35" s="10">
        <f>LABORAT!F35+LABGESTÃO!F35+LIRES!F35+LABMAN!F35+LATEC!F35+LAVSA!F35+LABFORM!F35+PROVOC!F35+LATEPS!F35</f>
        <v>0</v>
      </c>
      <c r="G35" s="10">
        <f>LABORAT!G35+LABGESTÃO!G35+LIRES!G35+LABMAN!G35+LATEC!G35+LAVSA!G35+LABFORM!G35+PROVOC!G35+LATEPS!G35</f>
        <v>0</v>
      </c>
      <c r="H35" s="10">
        <f>LABORAT!H35+LABGESTÃO!H35+LIRES!H35+LABMAN!H35+LATEC!H35+LAVSA!H35+LABFORM!H35+PROVOC!H35+LATEPS!H35</f>
        <v>0</v>
      </c>
      <c r="I35" s="10">
        <f>LABORAT!I35+LABGESTÃO!I35+LIRES!I35+LABMAN!I35+LATEC!I35+LAVSA!I35+LABFORM!I35+PROVOC!I35+LATEPS!I35</f>
        <v>0</v>
      </c>
      <c r="J35" s="10">
        <f>LABORAT!J35+LABGESTÃO!J35+LIRES!J35+LABMAN!J35+LATEC!J35+LAVSA!J35+LABFORM!J35+PROVOC!J35+LATEPS!J35</f>
        <v>0</v>
      </c>
      <c r="K35" s="10">
        <f>LABORAT!K35+LABGESTÃO!K35+LIRES!K35+LABMAN!K35+LATEC!K35+LAVSA!K35+LABFORM!K35+PROVOC!K35+LATEPS!K35</f>
        <v>0</v>
      </c>
      <c r="L35" s="10">
        <f>LABORAT!L35+LABGESTÃO!L35+LIRES!L35+LABMAN!L35+LATEC!L35+LAVSA!L35+LABFORM!L35+PROVOC!L35+LATEPS!L35</f>
        <v>0</v>
      </c>
      <c r="M35" s="10">
        <f>LABORAT!M35+LABGESTÃO!M35+LIRES!M35+LABMAN!M35+LATEC!M35+LAVSA!M35+LABFORM!M35+PROVOC!M35+LATEPS!M35</f>
        <v>0</v>
      </c>
      <c r="N35" s="10">
        <f>LABORAT!N35+LABGESTÃO!N35+LIRES!N35+LABMAN!N35+LATEC!N35+LAVSA!N35+LABFORM!N35+PROVOC!N35+LATEPS!N35</f>
        <v>0</v>
      </c>
      <c r="O35" s="37">
        <f t="shared" si="5"/>
        <v>0</v>
      </c>
      <c r="P35" s="10">
        <f>LABORAT!P35+LABGESTÃO!P35+LIRES!P35+LABMAN!P35+LATEC!P35+LAVSA!P35+LABFORM!P35+PROVOC!P35+LATEPS!P35</f>
        <v>0</v>
      </c>
      <c r="Q35" s="38"/>
      <c r="R35" s="17"/>
    </row>
    <row r="36" spans="1:19" ht="12.4" customHeight="1" x14ac:dyDescent="0.2">
      <c r="A36" s="18"/>
      <c r="B36" s="105" t="s">
        <v>37</v>
      </c>
      <c r="C36" s="10">
        <f>LABORAT!C36+LABGESTÃO!C36+LIRES!C36+LABMAN!C36+LATEC!C36+LAVSA!C36+LABFORM!C36+PROVOC!C36+LATEPS!C36</f>
        <v>0</v>
      </c>
      <c r="D36" s="10">
        <f>LABORAT!D36+LABGESTÃO!D36+LIRES!D36+LABMAN!D36+LATEC!D36+LAVSA!D36+LABFORM!D36+PROVOC!D36+LATEPS!D36</f>
        <v>0</v>
      </c>
      <c r="E36" s="10">
        <f>LABORAT!E36+LABGESTÃO!E36+LIRES!E36+LABMAN!E36+LATEC!E36+LAVSA!E36+LABFORM!E36+PROVOC!E36+LATEPS!E36</f>
        <v>0</v>
      </c>
      <c r="F36" s="10">
        <f>LABORAT!F36+LABGESTÃO!F36+LIRES!F36+LABMAN!F36+LATEC!F36+LAVSA!F36+LABFORM!F36+PROVOC!F36+LATEPS!F36</f>
        <v>0</v>
      </c>
      <c r="G36" s="10">
        <f>LABORAT!G36+LABGESTÃO!G36+LIRES!G36+LABMAN!G36+LATEC!G36+LAVSA!G36+LABFORM!G36+PROVOC!G36+LATEPS!G36</f>
        <v>0</v>
      </c>
      <c r="H36" s="10">
        <f>LABORAT!H36+LABGESTÃO!H36+LIRES!H36+LABMAN!H36+LATEC!H36+LAVSA!H36+LABFORM!H36+PROVOC!H36+LATEPS!H36</f>
        <v>0</v>
      </c>
      <c r="I36" s="10">
        <f>LABORAT!I36+LABGESTÃO!I36+LIRES!I36+LABMAN!I36+LATEC!I36+LAVSA!I36+LABFORM!I36+PROVOC!I36+LATEPS!I36</f>
        <v>0</v>
      </c>
      <c r="J36" s="10">
        <f>LABORAT!J36+LABGESTÃO!J36+LIRES!J36+LABMAN!J36+LATEC!J36+LAVSA!J36+LABFORM!J36+PROVOC!J36+LATEPS!J36</f>
        <v>0</v>
      </c>
      <c r="K36" s="10">
        <f>LABORAT!K36+LABGESTÃO!K36+LIRES!K36+LABMAN!K36+LATEC!K36+LAVSA!K36+LABFORM!K36+PROVOC!K36+LATEPS!K36</f>
        <v>0</v>
      </c>
      <c r="L36" s="10">
        <f>LABORAT!L36+LABGESTÃO!L36+LIRES!L36+LABMAN!L36+LATEC!L36+LAVSA!L36+LABFORM!L36+PROVOC!L36+LATEPS!L36</f>
        <v>0</v>
      </c>
      <c r="M36" s="10">
        <f>LABORAT!M36+LABGESTÃO!M36+LIRES!M36+LABMAN!M36+LATEC!M36+LAVSA!M36+LABFORM!M36+PROVOC!M36+LATEPS!M36</f>
        <v>0</v>
      </c>
      <c r="N36" s="10">
        <f>LABORAT!N36+LABGESTÃO!N36+LIRES!N36+LABMAN!N36+LATEC!N36+LAVSA!N36+LABFORM!N36+PROVOC!N36+LATEPS!N36</f>
        <v>0</v>
      </c>
      <c r="O36" s="37">
        <f t="shared" si="5"/>
        <v>0</v>
      </c>
      <c r="P36" s="10">
        <f>LABORAT!P36+LABGESTÃO!P36+LIRES!P36+LABMAN!P36+LATEC!P36+LAVSA!P36+LABFORM!P36+PROVOC!P36+LATEPS!P36</f>
        <v>0</v>
      </c>
      <c r="Q36" s="38"/>
      <c r="R36" s="17"/>
    </row>
    <row r="37" spans="1:19" ht="12.4" customHeight="1" x14ac:dyDescent="0.2">
      <c r="A37" s="18"/>
      <c r="B37" s="6" t="s">
        <v>30</v>
      </c>
      <c r="C37" s="10">
        <f>LABORAT!C37+LABGESTÃO!C37+LIRES!C37+LABMAN!C37+LATEC!C37+LAVSA!C37+LABFORM!C37+PROVOC!C37+LATEPS!C37</f>
        <v>0</v>
      </c>
      <c r="D37" s="10">
        <f>LABORAT!D37+LABGESTÃO!D37+LIRES!D37+LABMAN!D37+LATEC!D37+LAVSA!D37+LABFORM!D37+PROVOC!D37+LATEPS!D37</f>
        <v>0</v>
      </c>
      <c r="E37" s="10">
        <f>LABORAT!E37+LABGESTÃO!E37+LIRES!E37+LABMAN!E37+LATEC!E37+LAVSA!E37+LABFORM!E37+PROVOC!E37+LATEPS!E37</f>
        <v>0</v>
      </c>
      <c r="F37" s="10">
        <f>LABORAT!F37+LABGESTÃO!F37+LIRES!F37+LABMAN!F37+LATEC!F37+LAVSA!F37+LABFORM!F37+PROVOC!F37+LATEPS!F37</f>
        <v>0</v>
      </c>
      <c r="G37" s="10">
        <f>LABORAT!G37+LABGESTÃO!G37+LIRES!G37+LABMAN!G37+LATEC!G37+LAVSA!G37+LABFORM!G37+PROVOC!G37+LATEPS!G37</f>
        <v>0</v>
      </c>
      <c r="H37" s="10">
        <f>LABORAT!H37+LABGESTÃO!H37+LIRES!H37+LABMAN!H37+LATEC!H37+LAVSA!H37+LABFORM!H37+PROVOC!H37+LATEPS!H37</f>
        <v>0</v>
      </c>
      <c r="I37" s="10">
        <f>LABORAT!I37+LABGESTÃO!I37+LIRES!I37+LABMAN!I37+LATEC!I37+LAVSA!I37+LABFORM!I37+PROVOC!I37+LATEPS!I37</f>
        <v>0</v>
      </c>
      <c r="J37" s="10">
        <f>LABORAT!J37+LABGESTÃO!J37+LIRES!J37+LABMAN!J37+LATEC!J37+LAVSA!J37+LABFORM!J37+PROVOC!J37+LATEPS!J37</f>
        <v>0</v>
      </c>
      <c r="K37" s="10">
        <f>LABORAT!K37+LABGESTÃO!K37+LIRES!K37+LABMAN!K37+LATEC!K37+LAVSA!K37+LABFORM!K37+PROVOC!K37+LATEPS!K37</f>
        <v>0</v>
      </c>
      <c r="L37" s="10">
        <f>LABORAT!L37+LABGESTÃO!L37+LIRES!L37+LABMAN!L37+LATEC!L37+LAVSA!L37+LABFORM!L37+PROVOC!L37+LATEPS!L37</f>
        <v>0</v>
      </c>
      <c r="M37" s="10">
        <f>LABORAT!M37+LABGESTÃO!M37+LIRES!M37+LABMAN!M37+LATEC!M37+LAVSA!M37+LABFORM!M37+PROVOC!M37+LATEPS!M37</f>
        <v>0</v>
      </c>
      <c r="N37" s="10">
        <f>LABORAT!N37+LABGESTÃO!N37+LIRES!N37+LABMAN!N37+LATEC!N37+LAVSA!N37+LABFORM!N37+PROVOC!N37+LATEPS!N37</f>
        <v>0</v>
      </c>
      <c r="O37" s="37">
        <f t="shared" si="5"/>
        <v>0</v>
      </c>
      <c r="P37" s="10">
        <f>LABORAT!P37+LABGESTÃO!P37+LIRES!P37+LABMAN!P37+LATEC!P37+LAVSA!P37+LABFORM!P37+PROVOC!P37+LATEPS!P37</f>
        <v>0</v>
      </c>
      <c r="Q37" s="38"/>
      <c r="R37" s="17"/>
    </row>
    <row r="38" spans="1:19" ht="12.4" customHeight="1" x14ac:dyDescent="0.2">
      <c r="A38" s="18"/>
      <c r="B38" s="6" t="s">
        <v>46</v>
      </c>
      <c r="C38" s="10">
        <f>LABORAT!C38+LABGESTÃO!C38+LIRES!C38+LABMAN!C38+LATEC!C38+LAVSA!C38+LABFORM!C38+PROVOC!C38+LATEPS!C38</f>
        <v>0</v>
      </c>
      <c r="D38" s="10">
        <f>LABORAT!D38+LABGESTÃO!D38+LIRES!D38+LABMAN!D38+LATEC!D38+LAVSA!D38+LABFORM!D38+PROVOC!D38+LATEPS!D38</f>
        <v>0</v>
      </c>
      <c r="E38" s="10">
        <f>LABORAT!E38+LABGESTÃO!E38+LIRES!E38+LABMAN!E38+LATEC!E38+LAVSA!E38+LABFORM!E38+PROVOC!E38+LATEPS!E38</f>
        <v>0</v>
      </c>
      <c r="F38" s="10">
        <f>LABORAT!F38+LABGESTÃO!F38+LIRES!F38+LABMAN!F38+LATEC!F38+LAVSA!F38+LABFORM!F38+PROVOC!F38+LATEPS!F38</f>
        <v>0</v>
      </c>
      <c r="G38" s="10">
        <f>LABORAT!G38+LABGESTÃO!G38+LIRES!G38+LABMAN!G38+LATEC!G38+LAVSA!G38+LABFORM!G38+PROVOC!G38+LATEPS!G38</f>
        <v>0</v>
      </c>
      <c r="H38" s="10">
        <f>LABORAT!H38+LABGESTÃO!H38+LIRES!H38+LABMAN!H38+LATEC!H38+LAVSA!H38+LABFORM!H38+PROVOC!H38+LATEPS!H38</f>
        <v>0</v>
      </c>
      <c r="I38" s="10">
        <f>LABORAT!I38+LABGESTÃO!I38+LIRES!I38+LABMAN!I38+LATEC!I38+LAVSA!I38+LABFORM!I38+PROVOC!I38+LATEPS!I38</f>
        <v>0</v>
      </c>
      <c r="J38" s="10">
        <f>LABORAT!J38+LABGESTÃO!J38+LIRES!J38+LABMAN!J38+LATEC!J38+LAVSA!J38+LABFORM!J38+PROVOC!J38+LATEPS!J38</f>
        <v>0</v>
      </c>
      <c r="K38" s="10">
        <f>LABORAT!K38+LABGESTÃO!K38+LIRES!K38+LABMAN!K38+LATEC!K38+LAVSA!K38+LABFORM!K38+PROVOC!K38+LATEPS!K38</f>
        <v>0</v>
      </c>
      <c r="L38" s="10">
        <f>LABORAT!L38+LABGESTÃO!L38+LIRES!L38+LABMAN!L38+LATEC!L38+LAVSA!L38+LABFORM!L38+PROVOC!L38+LATEPS!L38</f>
        <v>0</v>
      </c>
      <c r="M38" s="10">
        <f>LABORAT!M38+LABGESTÃO!M38+LIRES!M38+LABMAN!M38+LATEC!M38+LAVSA!M38+LABFORM!M38+PROVOC!M38+LATEPS!M38</f>
        <v>0</v>
      </c>
      <c r="N38" s="10">
        <f>LABORAT!N38+LABGESTÃO!N38+LIRES!N38+LABMAN!N38+LATEC!N38+LAVSA!N38+LABFORM!N38+PROVOC!N38+LATEPS!N38</f>
        <v>0</v>
      </c>
      <c r="O38" s="37">
        <f t="shared" si="5"/>
        <v>0</v>
      </c>
      <c r="P38" s="10">
        <f>LABORAT!P38+LABGESTÃO!P38+LIRES!P38+LABMAN!P38+LATEC!P38+LAVSA!P38+LABFORM!P38+PROVOC!P38+LATEPS!P38</f>
        <v>0</v>
      </c>
      <c r="Q38" s="38"/>
      <c r="R38" s="17"/>
    </row>
    <row r="39" spans="1:19" ht="12.4" customHeight="1" x14ac:dyDescent="0.2">
      <c r="A39" s="18"/>
      <c r="B39" s="6" t="s">
        <v>47</v>
      </c>
      <c r="C39" s="10">
        <f>LABORAT!C39+LABGESTÃO!C39+LIRES!C39+LABMAN!C39+LATEC!C39+LAVSA!C39+LABFORM!C39+PROVOC!C39+LATEPS!C39</f>
        <v>0</v>
      </c>
      <c r="D39" s="10">
        <f>LABORAT!D39+LABGESTÃO!D39+LIRES!D39+LABMAN!D39+LATEC!D39+LAVSA!D39+LABFORM!D39+PROVOC!D39+LATEPS!D39</f>
        <v>0</v>
      </c>
      <c r="E39" s="10">
        <f>LABORAT!E39+LABGESTÃO!E39+LIRES!E39+LABMAN!E39+LATEC!E39+LAVSA!E39+LABFORM!E39+PROVOC!E39+LATEPS!E39</f>
        <v>0</v>
      </c>
      <c r="F39" s="10">
        <f>LABORAT!F39+LABGESTÃO!F39+LIRES!F39+LABMAN!F39+LATEC!F39+LAVSA!F39+LABFORM!F39+PROVOC!F39+LATEPS!F39</f>
        <v>0</v>
      </c>
      <c r="G39" s="10">
        <f>LABORAT!G39+LABGESTÃO!G39+LIRES!G39+LABMAN!G39+LATEC!G39+LAVSA!G39+LABFORM!G39+PROVOC!G39+LATEPS!G39</f>
        <v>0</v>
      </c>
      <c r="H39" s="10">
        <f>LABORAT!H39+LABGESTÃO!H39+LIRES!H39+LABMAN!H39+LATEC!H39+LAVSA!H39+LABFORM!H39+PROVOC!H39+LATEPS!H39</f>
        <v>0</v>
      </c>
      <c r="I39" s="10">
        <f>LABORAT!I39+LABGESTÃO!I39+LIRES!I39+LABMAN!I39+LATEC!I39+LAVSA!I39+LABFORM!I39+PROVOC!I39+LATEPS!I39</f>
        <v>0</v>
      </c>
      <c r="J39" s="10">
        <f>LABORAT!J39+LABGESTÃO!J39+LIRES!J39+LABMAN!J39+LATEC!J39+LAVSA!J39+LABFORM!J39+PROVOC!J39+LATEPS!J39</f>
        <v>0</v>
      </c>
      <c r="K39" s="10">
        <f>LABORAT!K39+LABGESTÃO!K39+LIRES!K39+LABMAN!K39+LATEC!K39+LAVSA!K39+LABFORM!K39+PROVOC!K39+LATEPS!K39</f>
        <v>0</v>
      </c>
      <c r="L39" s="10">
        <f>LABORAT!L39+LABGESTÃO!L39+LIRES!L39+LABMAN!L39+LATEC!L39+LAVSA!L39+LABFORM!L39+PROVOC!L39+LATEPS!L39</f>
        <v>0</v>
      </c>
      <c r="M39" s="10">
        <f>LABORAT!M39+LABGESTÃO!M39+LIRES!M39+LABMAN!M39+LATEC!M39+LAVSA!M39+LABFORM!M39+PROVOC!M39+LATEPS!M39</f>
        <v>0</v>
      </c>
      <c r="N39" s="10">
        <f>LABORAT!N39+LABGESTÃO!N39+LIRES!N39+LABMAN!N39+LATEC!N39+LAVSA!N39+LABFORM!N39+PROVOC!N39+LATEPS!N39</f>
        <v>0</v>
      </c>
      <c r="O39" s="37">
        <f t="shared" si="5"/>
        <v>0</v>
      </c>
      <c r="P39" s="10">
        <f>LABORAT!P39+LABGESTÃO!P39+LIRES!P39+LABMAN!P39+LATEC!P39+LAVSA!P39+LABFORM!P39+PROVOC!P39+LATEPS!P39</f>
        <v>0</v>
      </c>
      <c r="Q39" s="38"/>
      <c r="R39" s="17"/>
    </row>
    <row r="40" spans="1:19" ht="12.4" customHeight="1" x14ac:dyDescent="0.2">
      <c r="A40" s="18"/>
      <c r="B40" s="6" t="s">
        <v>45</v>
      </c>
      <c r="C40" s="10">
        <f>LABORAT!C40+LABGESTÃO!C40+LIRES!C40+LABMAN!C40+LATEC!C40+LAVSA!C40+LABFORM!C40+PROVOC!C40+LATEPS!C40</f>
        <v>0</v>
      </c>
      <c r="D40" s="10">
        <f>LABORAT!D40+LABGESTÃO!D40+LIRES!D40+LABMAN!D40+LATEC!D40+LAVSA!D40+LABFORM!D40+PROVOC!D40+LATEPS!D40</f>
        <v>0</v>
      </c>
      <c r="E40" s="10">
        <f>LABORAT!E40+LABGESTÃO!E40+LIRES!E40+LABMAN!E40+LATEC!E40+LAVSA!E40+LABFORM!E40+PROVOC!E40+LATEPS!E40</f>
        <v>0</v>
      </c>
      <c r="F40" s="10">
        <f>LABORAT!F40+LABGESTÃO!F40+LIRES!F40+LABMAN!F40+LATEC!F40+LAVSA!F40+LABFORM!F40+PROVOC!F40+LATEPS!F40</f>
        <v>0</v>
      </c>
      <c r="G40" s="10">
        <f>LABORAT!G40+LABGESTÃO!G40+LIRES!G40+LABMAN!G40+LATEC!G40+LAVSA!G40+LABFORM!G40+PROVOC!G40+LATEPS!G40</f>
        <v>0</v>
      </c>
      <c r="H40" s="10">
        <f>LABORAT!H40+LABGESTÃO!H40+LIRES!H40+LABMAN!H40+LATEC!H40+LAVSA!H40+LABFORM!H40+PROVOC!H40+LATEPS!H40</f>
        <v>0</v>
      </c>
      <c r="I40" s="10">
        <f>LABORAT!I40+LABGESTÃO!I40+LIRES!I40+LABMAN!I40+LATEC!I40+LAVSA!I40+LABFORM!I40+PROVOC!I40+LATEPS!I40</f>
        <v>0</v>
      </c>
      <c r="J40" s="10">
        <f>LABORAT!J40+LABGESTÃO!J40+LIRES!J40+LABMAN!J40+LATEC!J40+LAVSA!J40+LABFORM!J40+PROVOC!J40+LATEPS!J40</f>
        <v>0</v>
      </c>
      <c r="K40" s="10">
        <f>LABORAT!K40+LABGESTÃO!K40+LIRES!K40+LABMAN!K40+LATEC!K40+LAVSA!K40+LABFORM!K40+PROVOC!K40+LATEPS!K40</f>
        <v>0</v>
      </c>
      <c r="L40" s="10">
        <f>LABORAT!L40+LABGESTÃO!L40+LIRES!L40+LABMAN!L40+LATEC!L40+LAVSA!L40+LABFORM!L40+PROVOC!L40+LATEPS!L40</f>
        <v>0</v>
      </c>
      <c r="M40" s="10">
        <f>LABORAT!M40+LABGESTÃO!M40+LIRES!M40+LABMAN!M40+LATEC!M40+LAVSA!M40+LABFORM!M40+PROVOC!M40+LATEPS!M40</f>
        <v>0</v>
      </c>
      <c r="N40" s="10">
        <f>LABORAT!N40+LABGESTÃO!N40+LIRES!N40+LABMAN!N40+LATEC!N40+LAVSA!N40+LABFORM!N40+PROVOC!N40+LATEPS!N40</f>
        <v>0</v>
      </c>
      <c r="O40" s="37">
        <f t="shared" si="5"/>
        <v>0</v>
      </c>
      <c r="P40" s="10">
        <f>LABORAT!P40+LABGESTÃO!P40+LIRES!P40+LABMAN!P40+LATEC!P40+LAVSA!P40+LABFORM!P40+PROVOC!P40+LATEPS!P40</f>
        <v>0</v>
      </c>
      <c r="Q40" s="38"/>
      <c r="R40" s="17"/>
    </row>
    <row r="41" spans="1:19" ht="12.4" customHeight="1" x14ac:dyDescent="0.2">
      <c r="A41" s="172"/>
      <c r="B41" s="6" t="s">
        <v>44</v>
      </c>
      <c r="C41" s="10">
        <f>LABORAT!C41+LABGESTÃO!C41+LIRES!C41+LABMAN!C41+LATEC!C41+LAVSA!C41+LABFORM!C41+PROVOC!C41+LATEPS!C41</f>
        <v>0</v>
      </c>
      <c r="D41" s="10">
        <f>LABORAT!D41+LABGESTÃO!D41+LIRES!D41+LABMAN!D41+LATEC!D41+LAVSA!D41+LABFORM!D41+PROVOC!D41+LATEPS!D41</f>
        <v>0</v>
      </c>
      <c r="E41" s="10">
        <f>LABORAT!E41+LABGESTÃO!E41+LIRES!E41+LABMAN!E41+LATEC!E41+LAVSA!E41+LABFORM!E41+PROVOC!E41+LATEPS!E41</f>
        <v>0</v>
      </c>
      <c r="F41" s="10">
        <f>LABORAT!F41+LABGESTÃO!F41+LIRES!F41+LABMAN!F41+LATEC!F41+LAVSA!F41+LABFORM!F41+PROVOC!F41+LATEPS!F41</f>
        <v>0</v>
      </c>
      <c r="G41" s="10">
        <f>LABORAT!G41+LABGESTÃO!G41+LIRES!G41+LABMAN!G41+LATEC!G41+LAVSA!G41+LABFORM!G41+PROVOC!G41+LATEPS!G41</f>
        <v>0</v>
      </c>
      <c r="H41" s="10">
        <f>LABORAT!H41+LABGESTÃO!H41+LIRES!H41+LABMAN!H41+LATEC!H41+LAVSA!H41+LABFORM!H41+PROVOC!H41+LATEPS!H41</f>
        <v>0</v>
      </c>
      <c r="I41" s="10">
        <f>LABORAT!I41+LABGESTÃO!I41+LIRES!I41+LABMAN!I41+LATEC!I41+LAVSA!I41+LABFORM!I41+PROVOC!I41+LATEPS!I41</f>
        <v>0</v>
      </c>
      <c r="J41" s="10">
        <f>LABORAT!J41+LABGESTÃO!J41+LIRES!J41+LABMAN!J41+LATEC!J41+LAVSA!J41+LABFORM!J41+PROVOC!J41+LATEPS!J41</f>
        <v>0</v>
      </c>
      <c r="K41" s="10">
        <f>LABORAT!K41+LABGESTÃO!K41+LIRES!K41+LABMAN!K41+LATEC!K41+LAVSA!K41+LABFORM!K41+PROVOC!K41+LATEPS!K41</f>
        <v>0</v>
      </c>
      <c r="L41" s="10">
        <f>LABORAT!L41+LABGESTÃO!L41+LIRES!L41+LABMAN!L41+LATEC!L41+LAVSA!L41+LABFORM!L41+PROVOC!L41+LATEPS!L41</f>
        <v>0</v>
      </c>
      <c r="M41" s="10">
        <f>LABORAT!M41+LABGESTÃO!M41+LIRES!M41+LABMAN!M41+LATEC!M41+LAVSA!M41+LABFORM!M41+PROVOC!M41+LATEPS!M41</f>
        <v>0</v>
      </c>
      <c r="N41" s="10">
        <f>LABORAT!N41+LABGESTÃO!N41+LIRES!N41+LABMAN!N41+LATEC!N41+LAVSA!N41+LABFORM!N41+PROVOC!N41+LATEPS!N41</f>
        <v>0</v>
      </c>
      <c r="O41" s="37">
        <f t="shared" si="5"/>
        <v>0</v>
      </c>
      <c r="P41" s="10">
        <f>LABORAT!P41+LABGESTÃO!P41+LIRES!P41+LABMAN!P41+LATEC!P41+LAVSA!P41+LABFORM!P41+PROVOC!P41+LATEPS!P41</f>
        <v>0</v>
      </c>
      <c r="Q41" s="38"/>
      <c r="R41" s="17"/>
    </row>
    <row r="42" spans="1:19" ht="12.4" customHeight="1" x14ac:dyDescent="0.2">
      <c r="A42" s="134"/>
      <c r="B42" s="6" t="s">
        <v>127</v>
      </c>
      <c r="C42" s="10">
        <f>LABORAT!C42+LABGESTÃO!C42+LIRES!C42+LABMAN!C42+LATEC!C42+LAVSA!C42+LABFORM!C42+PROVOC!C42+LATEPS!C42</f>
        <v>0</v>
      </c>
      <c r="D42" s="10">
        <f>LABORAT!D42+LABGESTÃO!D42+LIRES!D42+LABMAN!D42+LATEC!D42+LAVSA!D42+LABFORM!D42+PROVOC!D42+LATEPS!D42</f>
        <v>0</v>
      </c>
      <c r="E42" s="10">
        <f>LABORAT!E42+LABGESTÃO!E42+LIRES!E42+LABMAN!E42+LATEC!E42+LAVSA!E42+LABFORM!E42+PROVOC!E42+LATEPS!E42</f>
        <v>0</v>
      </c>
      <c r="F42" s="10">
        <f>LABORAT!F42+LABGESTÃO!F42+LIRES!F42+LABMAN!F42+LATEC!F42+LAVSA!F42+LABFORM!F42+PROVOC!F42+LATEPS!F42</f>
        <v>0</v>
      </c>
      <c r="G42" s="10">
        <f>LABORAT!G42+LABGESTÃO!G42+LIRES!G42+LABMAN!G42+LATEC!G42+LAVSA!G42+LABFORM!G42+PROVOC!G42+LATEPS!G42</f>
        <v>0</v>
      </c>
      <c r="H42" s="10">
        <f>LABORAT!H42+LABGESTÃO!H42+LIRES!H42+LABMAN!H42+LATEC!H42+LAVSA!H42+LABFORM!H42+PROVOC!H42+LATEPS!H42</f>
        <v>0</v>
      </c>
      <c r="I42" s="10">
        <f>LABORAT!I42+LABGESTÃO!I42+LIRES!I42+LABMAN!I42+LATEC!I42+LAVSA!I42+LABFORM!I42+PROVOC!I42+LATEPS!I42</f>
        <v>0</v>
      </c>
      <c r="J42" s="10">
        <f>LABORAT!J42+LABGESTÃO!J42+LIRES!J42+LABMAN!J42+LATEC!J42+LAVSA!J42+LABFORM!J42+PROVOC!J42+LATEPS!J42</f>
        <v>0</v>
      </c>
      <c r="K42" s="10">
        <f>LABORAT!K42+LABGESTÃO!K42+LIRES!K42+LABMAN!K42+LATEC!K42+LAVSA!K42+LABFORM!K42+PROVOC!K42+LATEPS!K42</f>
        <v>0</v>
      </c>
      <c r="L42" s="10">
        <f>LABORAT!L42+LABGESTÃO!L42+LIRES!L42+LABMAN!L42+LATEC!L42+LAVSA!L42+LABFORM!L42+PROVOC!L42+LATEPS!L42</f>
        <v>0</v>
      </c>
      <c r="M42" s="10">
        <f>LABORAT!M42+LABGESTÃO!M42+LIRES!M42+LABMAN!M42+LATEC!M42+LAVSA!M42+LABFORM!M42+PROVOC!M42+LATEPS!M42</f>
        <v>0</v>
      </c>
      <c r="N42" s="10">
        <f>LABORAT!N42+LABGESTÃO!N42+LIRES!N42+LABMAN!N42+LATEC!N42+LAVSA!N42+LABFORM!N42+PROVOC!N42+LATEPS!N42</f>
        <v>0</v>
      </c>
      <c r="O42" s="37">
        <f t="shared" si="5"/>
        <v>0</v>
      </c>
      <c r="P42" s="10">
        <f>LABORAT!P42+LABGESTÃO!P42+LIRES!P42+LABMAN!P42+LATEC!P42+LAVSA!P42+LABFORM!P42+PROVOC!P42+LATEPS!P42</f>
        <v>0</v>
      </c>
      <c r="Q42" s="38"/>
      <c r="R42" s="17"/>
    </row>
    <row r="43" spans="1:19" ht="12.4" customHeight="1" x14ac:dyDescent="0.2">
      <c r="A43" s="18"/>
      <c r="B43" s="6" t="s">
        <v>142</v>
      </c>
      <c r="C43" s="10">
        <f>LABORAT!C43+LABGESTÃO!C43+LIRES!C43+LABMAN!C43+LATEC!C43+LAVSA!C43+LABFORM!C43+PROVOC!C43+LATEPS!C43</f>
        <v>0</v>
      </c>
      <c r="D43" s="10">
        <f>LABORAT!D43+LABGESTÃO!D43+LIRES!D43+LABMAN!D43+LATEC!D43+LAVSA!D43+LABFORM!D43+PROVOC!D43+LATEPS!D43</f>
        <v>0</v>
      </c>
      <c r="E43" s="10">
        <f>LABORAT!E43+LABGESTÃO!E43+LIRES!E43+LABMAN!E43+LATEC!E43+LAVSA!E43+LABFORM!E43+PROVOC!E43+LATEPS!E43</f>
        <v>3200</v>
      </c>
      <c r="F43" s="10">
        <f>LABORAT!F43+LABGESTÃO!F43+LIRES!F43+LABMAN!F43+LATEC!F43+LAVSA!F43+LABFORM!F43+PROVOC!F43+LATEPS!F43</f>
        <v>0</v>
      </c>
      <c r="G43" s="10">
        <f>LABORAT!G43+LABGESTÃO!G43+LIRES!G43+LABMAN!G43+LATEC!G43+LAVSA!G43+LABFORM!G43+PROVOC!G43+LATEPS!G43</f>
        <v>0</v>
      </c>
      <c r="H43" s="10">
        <f>LABORAT!H43+LABGESTÃO!H43+LIRES!H43+LABMAN!H43+LATEC!H43+LAVSA!H43+LABFORM!H43+PROVOC!H43+LATEPS!H43</f>
        <v>0</v>
      </c>
      <c r="I43" s="10">
        <f>LABORAT!I43+LABGESTÃO!I43+LIRES!I43+LABMAN!I43+LATEC!I43+LAVSA!I43+LABFORM!I43+PROVOC!I43+LATEPS!I43</f>
        <v>0</v>
      </c>
      <c r="J43" s="10">
        <f>LABORAT!J43+LABGESTÃO!J43+LIRES!J43+LABMAN!J43+LATEC!J43+LAVSA!J43+LABFORM!J43+PROVOC!J43+LATEPS!J43</f>
        <v>0</v>
      </c>
      <c r="K43" s="10">
        <f>LABORAT!K43+LABGESTÃO!K43+LIRES!K43+LABMAN!K43+LATEC!K43+LAVSA!K43+LABFORM!K43+PROVOC!K43+LATEPS!K43</f>
        <v>0</v>
      </c>
      <c r="L43" s="10">
        <f>LABORAT!L43+LABGESTÃO!L43+LIRES!L43+LABMAN!L43+LATEC!L43+LAVSA!L43+LABFORM!L43+PROVOC!L43+LATEPS!L43</f>
        <v>0</v>
      </c>
      <c r="M43" s="10">
        <f>LABORAT!M43+LABGESTÃO!M43+LIRES!M43+LABMAN!M43+LATEC!M43+LAVSA!M43+LABFORM!M43+PROVOC!M43+LATEPS!M43</f>
        <v>0</v>
      </c>
      <c r="N43" s="10">
        <f>LABORAT!N43+LABGESTÃO!N43+LIRES!N43+LABMAN!N43+LATEC!N43+LAVSA!N43+LABFORM!N43+PROVOC!N43+LATEPS!N43</f>
        <v>0</v>
      </c>
      <c r="O43" s="37">
        <f t="shared" si="5"/>
        <v>3200</v>
      </c>
      <c r="P43" s="10">
        <f>LABORAT!P43+LABGESTÃO!P43+LIRES!P43+LABMAN!P43+LATEC!P43+LAVSA!P43+LABFORM!P43+PROVOC!P43+LATEPS!P43</f>
        <v>0</v>
      </c>
      <c r="Q43" s="38"/>
      <c r="R43" s="17"/>
    </row>
    <row r="44" spans="1:19" ht="12.4" customHeight="1" x14ac:dyDescent="0.2">
      <c r="A44" s="134"/>
      <c r="B44" s="6" t="s">
        <v>161</v>
      </c>
      <c r="C44" s="10">
        <f>LABORAT!C44+LABGESTÃO!C44+LIRES!C44+LABMAN!C44+LATEC!C44+LAVSA!C44+LABFORM!C44+PROVOC!C44+LATEPS!C44</f>
        <v>0</v>
      </c>
      <c r="D44" s="10">
        <f>LABORAT!D44+LABGESTÃO!D44+LIRES!D44+LABMAN!D44+LATEC!D44+LAVSA!D44+LABFORM!D44+PROVOC!D44+LATEPS!D44</f>
        <v>0</v>
      </c>
      <c r="E44" s="10">
        <f>LABORAT!E44+LABGESTÃO!E44+LIRES!E44+LABMAN!E44+LATEC!E44+LAVSA!E44+LABFORM!E44+PROVOC!E44+LATEPS!E44</f>
        <v>0</v>
      </c>
      <c r="F44" s="10">
        <f>LABORAT!F44+LABGESTÃO!F44+LIRES!F44+LABMAN!F44+LATEC!F44+LAVSA!F44+LABFORM!F44+PROVOC!F44+LATEPS!F44</f>
        <v>0</v>
      </c>
      <c r="G44" s="10">
        <f>LABORAT!G44+LABGESTÃO!G44+LIRES!G44+LABMAN!G44+LATEC!G44+LAVSA!G44+LABFORM!G44+PROVOC!G44+LATEPS!G44</f>
        <v>0</v>
      </c>
      <c r="H44" s="10">
        <f>LABORAT!H44+LABGESTÃO!H44+LIRES!H44+LABMAN!H44+LATEC!H44+LAVSA!H44+LABFORM!H44+PROVOC!H44+LATEPS!H44</f>
        <v>0</v>
      </c>
      <c r="I44" s="10">
        <f>LABORAT!I44+LABGESTÃO!I44+LIRES!I44+LABMAN!I44+LATEC!I44+LAVSA!I44+LABFORM!I44+PROVOC!I44+LATEPS!I44</f>
        <v>0</v>
      </c>
      <c r="J44" s="10">
        <f>LABORAT!J44+LABGESTÃO!J44+LIRES!J44+LABMAN!J44+LATEC!J44+LAVSA!J44+LABFORM!J44+PROVOC!J44+LATEPS!J44</f>
        <v>0</v>
      </c>
      <c r="K44" s="10">
        <f>LABORAT!K44+LABGESTÃO!K44+LIRES!K44+LABMAN!K44+LATEC!K44+LAVSA!K44+LABFORM!K44+PROVOC!K44+LATEPS!K44</f>
        <v>0</v>
      </c>
      <c r="L44" s="10">
        <f>LABORAT!L44+LABGESTÃO!L44+LIRES!L44+LABMAN!L44+LATEC!L44+LAVSA!L44+LABFORM!L44+PROVOC!L44+LATEPS!L44</f>
        <v>0</v>
      </c>
      <c r="M44" s="10">
        <f>LABORAT!M44+LABGESTÃO!M44+LIRES!M44+LABMAN!M44+LATEC!M44+LAVSA!M44+LABFORM!M44+PROVOC!M44+LATEPS!M44</f>
        <v>0</v>
      </c>
      <c r="N44" s="10">
        <f>LABORAT!N44+LABGESTÃO!N44+LIRES!N44+LABMAN!N44+LATEC!N44+LAVSA!N44+LABFORM!N44+PROVOC!N44+LATEPS!N44</f>
        <v>0</v>
      </c>
      <c r="O44" s="37">
        <f t="shared" ref="O44:O49" si="6">SUM(C44:N44)</f>
        <v>0</v>
      </c>
      <c r="P44" s="10">
        <f>LABORAT!P44+LABGESTÃO!P44+LIRES!P44+LABMAN!P44+LATEC!P44+LAVSA!P44+LABFORM!P44+PROVOC!P44+LATEPS!P44</f>
        <v>0</v>
      </c>
      <c r="Q44" s="38"/>
      <c r="R44" s="17"/>
    </row>
    <row r="45" spans="1:19" ht="12.4" customHeight="1" x14ac:dyDescent="0.2">
      <c r="A45" s="47"/>
      <c r="B45" s="6" t="s">
        <v>258</v>
      </c>
      <c r="C45" s="10">
        <f>LABORAT!C45+LABGESTÃO!C45+LIRES!C45+LABMAN!C45+LATEC!C45+LAVSA!C45+LABFORM!C45+PROVOC!C45+LATEPS!C45</f>
        <v>0</v>
      </c>
      <c r="D45" s="10">
        <f>LABORAT!D45+LABGESTÃO!D45+LIRES!D45+LABMAN!D45+LATEC!D45+LAVSA!D45+LABFORM!D45+PROVOC!D45+LATEPS!D45</f>
        <v>0</v>
      </c>
      <c r="E45" s="10">
        <f>LABORAT!E45+LABGESTÃO!E45+LIRES!E45+LABMAN!E45+LATEC!E45+LAVSA!E45+LABFORM!E45+PROVOC!E45+LATEPS!E45</f>
        <v>0</v>
      </c>
      <c r="F45" s="10">
        <f>LABORAT!F45+LABGESTÃO!F45+LIRES!F45+LABMAN!F45+LATEC!F45+LAVSA!F45+LABFORM!F45+PROVOC!F45+LATEPS!F45</f>
        <v>0</v>
      </c>
      <c r="G45" s="10">
        <f>LABORAT!G45+LABGESTÃO!G45+LIRES!G45+LABMAN!G45+LATEC!G45+LAVSA!G45+LABFORM!G45+PROVOC!G45+LATEPS!G45</f>
        <v>0</v>
      </c>
      <c r="H45" s="10">
        <f>LABORAT!H45+LABGESTÃO!H45+LIRES!H45+LABMAN!H45+LATEC!H45+LAVSA!H45+LABFORM!H45+PROVOC!H45+LATEPS!H45</f>
        <v>0</v>
      </c>
      <c r="I45" s="10">
        <f>LABORAT!I45+LABGESTÃO!I45+LIRES!I45+LABMAN!I45+LATEC!I45+LAVSA!I45+LABFORM!I45+PROVOC!I45+LATEPS!I45</f>
        <v>0</v>
      </c>
      <c r="J45" s="10">
        <f>LABORAT!J45+LABGESTÃO!J45+LIRES!J45+LABMAN!J45+LATEC!J45+LAVSA!J45+LABFORM!J45+PROVOC!J45+LATEPS!J45</f>
        <v>0</v>
      </c>
      <c r="K45" s="10">
        <f>LABORAT!K45+LABGESTÃO!K45+LIRES!K45+LABMAN!K45+LATEC!K45+LAVSA!K45+LABFORM!K45+PROVOC!K45+LATEPS!K45</f>
        <v>0</v>
      </c>
      <c r="L45" s="10">
        <f>LABORAT!L45+LABGESTÃO!L45+LIRES!L45+LABMAN!L45+LATEC!L45+LAVSA!L45+LABFORM!L45+PROVOC!L45+LATEPS!L45</f>
        <v>0</v>
      </c>
      <c r="M45" s="10">
        <f>LABORAT!M45+LABGESTÃO!M45+LIRES!M45+LABMAN!M45+LATEC!M45+LAVSA!M45+LABFORM!M45+PROVOC!M45+LATEPS!M45</f>
        <v>0</v>
      </c>
      <c r="N45" s="10">
        <f>LABORAT!N45+LABGESTÃO!N45+LIRES!N45+LABMAN!N45+LATEC!N45+LAVSA!N45+LABFORM!N45+PROVOC!N45+LATEPS!N45</f>
        <v>0</v>
      </c>
      <c r="O45" s="37">
        <f t="shared" si="6"/>
        <v>0</v>
      </c>
      <c r="P45" s="10">
        <f>LABORAT!P45+LABGESTÃO!P45+LIRES!P45+LABMAN!P45+LATEC!P45+LAVSA!P45+LABFORM!P45+PROVOC!P45+LATEPS!P45</f>
        <v>0</v>
      </c>
      <c r="Q45" s="38"/>
      <c r="R45" s="17"/>
    </row>
    <row r="46" spans="1:19" ht="12.4" customHeight="1" x14ac:dyDescent="0.2">
      <c r="A46" s="18"/>
      <c r="B46" s="6" t="s">
        <v>265</v>
      </c>
      <c r="C46" s="10">
        <f>LABORAT!C46+LABGESTÃO!C46+LIRES!C46+LABMAN!C46+LATEC!C46+LAVSA!C46+LABFORM!C46+PROVOC!C46+LATEPS!C46</f>
        <v>0</v>
      </c>
      <c r="D46" s="10">
        <f>LABORAT!D46+LABGESTÃO!D46+LIRES!D46+LABMAN!D46+LATEC!D46+LAVSA!D46+LABFORM!D46+PROVOC!D46+LATEPS!D46</f>
        <v>0</v>
      </c>
      <c r="E46" s="10">
        <f>LABORAT!E46+LABGESTÃO!E46+LIRES!E46+LABMAN!E46+LATEC!E46+LAVSA!E46+LABFORM!E46+PROVOC!E46+LATEPS!E46</f>
        <v>0</v>
      </c>
      <c r="F46" s="10">
        <f>LABORAT!F46+LABGESTÃO!F46+LIRES!F46+LABMAN!F46+LATEC!F46+LAVSA!F46+LABFORM!F46+PROVOC!F46+LATEPS!F46</f>
        <v>0</v>
      </c>
      <c r="G46" s="10">
        <f>LABORAT!G46+LABGESTÃO!G46+LIRES!G46+LABMAN!G46+LATEC!G46+LAVSA!G46+LABFORM!G46+PROVOC!G46+LATEPS!G46</f>
        <v>0</v>
      </c>
      <c r="H46" s="10">
        <f>LABORAT!H46+LABGESTÃO!H46+LIRES!H46+LABMAN!H46+LATEC!H46+LAVSA!H46+LABFORM!H46+PROVOC!H46+LATEPS!H46</f>
        <v>0</v>
      </c>
      <c r="I46" s="10">
        <f>LABORAT!I46+LABGESTÃO!I46+LIRES!I46+LABMAN!I46+LATEC!I46+LAVSA!I46+LABFORM!I46+PROVOC!I46+LATEPS!I46</f>
        <v>0</v>
      </c>
      <c r="J46" s="10">
        <f>LABORAT!J46+LABGESTÃO!J46+LIRES!J46+LABMAN!J46+LATEC!J46+LAVSA!J46+LABFORM!J46+PROVOC!J46+LATEPS!J46</f>
        <v>0</v>
      </c>
      <c r="K46" s="10">
        <f>LABORAT!K46+LABGESTÃO!K46+LIRES!K46+LABMAN!K46+LATEC!K46+LAVSA!K46+LABFORM!K46+PROVOC!K46+LATEPS!K46</f>
        <v>0</v>
      </c>
      <c r="L46" s="10">
        <f>LABORAT!L46+LABGESTÃO!L46+LIRES!L46+LABMAN!L46+LATEC!L46+LAVSA!L46+LABFORM!L46+PROVOC!L46+LATEPS!L46</f>
        <v>0</v>
      </c>
      <c r="M46" s="10">
        <f>LABORAT!M46+LABGESTÃO!M46+LIRES!M46+LABMAN!M46+LATEC!M46+LAVSA!M46+LABFORM!M46+PROVOC!M46+LATEPS!M46</f>
        <v>0</v>
      </c>
      <c r="N46" s="10">
        <f>LABORAT!N46+LABGESTÃO!N46+LIRES!N46+LABMAN!N46+LATEC!N46+LAVSA!N46+LABFORM!N46+PROVOC!N46+LATEPS!N46</f>
        <v>0</v>
      </c>
      <c r="O46" s="37">
        <f t="shared" si="6"/>
        <v>0</v>
      </c>
      <c r="P46" s="10">
        <f>LABORAT!P46+LABGESTÃO!P46+LIRES!P46+LABMAN!P46+LATEC!P46+LAVSA!P46+LABFORM!P46+PROVOC!P46+LATEPS!P46</f>
        <v>0</v>
      </c>
      <c r="Q46" s="38"/>
      <c r="R46" s="17"/>
    </row>
    <row r="47" spans="1:19" ht="12.4" customHeight="1" x14ac:dyDescent="0.2">
      <c r="A47" s="18"/>
      <c r="B47" s="6"/>
      <c r="C47" s="10">
        <f>LABORAT!C47+LABGESTÃO!C47+LIRES!C47+LABMAN!C47+LATEC!C47+LAVSA!C47+LABFORM!C47+PROVOC!C47+LATEPS!C47</f>
        <v>0</v>
      </c>
      <c r="D47" s="10">
        <f>LABORAT!D47+LABGESTÃO!D47+LIRES!D47+LABMAN!D47+LATEC!D47+LAVSA!D47+LABFORM!D47+PROVOC!D47+LATEPS!D47</f>
        <v>0</v>
      </c>
      <c r="E47" s="10">
        <f>LABORAT!E47+LABGESTÃO!E47+LIRES!E47+LABMAN!E47+LATEC!E47+LAVSA!E47+LABFORM!E47+PROVOC!E47+LATEPS!E47</f>
        <v>0</v>
      </c>
      <c r="F47" s="10">
        <f>LABORAT!F47+LABGESTÃO!F47+LIRES!F47+LABMAN!F47+LATEC!F47+LAVSA!F47+LABFORM!F47+PROVOC!F47+LATEPS!F47</f>
        <v>0</v>
      </c>
      <c r="G47" s="10">
        <f>LABORAT!G47+LABGESTÃO!G47+LIRES!G47+LABMAN!G47+LATEC!G47+LAVSA!G47+LABFORM!G47+PROVOC!G47+LATEPS!G47</f>
        <v>0</v>
      </c>
      <c r="H47" s="10">
        <f>LABORAT!H47+LABGESTÃO!H47+LIRES!H47+LABMAN!H47+LATEC!H47+LAVSA!H47+LABFORM!H47+PROVOC!H47+LATEPS!H47</f>
        <v>0</v>
      </c>
      <c r="I47" s="10">
        <f>LABORAT!I47+LABGESTÃO!I47+LIRES!I47+LABMAN!I47+LATEC!I47+LAVSA!I47+LABFORM!I47+PROVOC!I47+LATEPS!I47</f>
        <v>0</v>
      </c>
      <c r="J47" s="10">
        <f>LABORAT!J47+LABGESTÃO!J47+LIRES!J47+LABMAN!J47+LATEC!J47+LAVSA!J47+LABFORM!J47+PROVOC!J47+LATEPS!J47</f>
        <v>0</v>
      </c>
      <c r="K47" s="10">
        <f>LABORAT!K47+LABGESTÃO!K47+LIRES!K47+LABMAN!K47+LATEC!K47+LAVSA!K47+LABFORM!K47+PROVOC!K47+LATEPS!K47</f>
        <v>0</v>
      </c>
      <c r="L47" s="10">
        <f>LABORAT!L47+LABGESTÃO!L47+LIRES!L47+LABMAN!L47+LATEC!L47+LAVSA!L47+LABFORM!L47+PROVOC!L47+LATEPS!L47</f>
        <v>0</v>
      </c>
      <c r="M47" s="10">
        <f>LABORAT!M47+LABGESTÃO!M47+LIRES!M47+LABMAN!M47+LATEC!M47+LAVSA!M47+LABFORM!M47+PROVOC!M47+LATEPS!M47</f>
        <v>0</v>
      </c>
      <c r="N47" s="10">
        <f>LABORAT!N47+LABGESTÃO!N47+LIRES!N47+LABMAN!N47+LATEC!N47+LAVSA!N47+LABFORM!N47+PROVOC!N47+LATEPS!N47</f>
        <v>0</v>
      </c>
      <c r="O47" s="10">
        <f t="shared" si="6"/>
        <v>0</v>
      </c>
      <c r="P47" s="10">
        <f>LABORAT!P47+LABGESTÃO!P47+LIRES!P47+LABMAN!P47+LATEC!P47+LAVSA!P47+LABFORM!P47+PROVOC!P47+LATEPS!P47</f>
        <v>0</v>
      </c>
      <c r="Q47" s="38"/>
      <c r="R47" s="17"/>
    </row>
    <row r="48" spans="1:19" ht="12.4" customHeight="1" x14ac:dyDescent="0.2">
      <c r="A48" s="18"/>
      <c r="B48" s="6"/>
      <c r="C48" s="10">
        <f>LABORAT!C48+LABGESTÃO!C48+LIRES!C48+LABMAN!C48+LATEC!C48+LAVSA!C48+LABFORM!C48+PROVOC!C48+LATEPS!C48</f>
        <v>0</v>
      </c>
      <c r="D48" s="10">
        <f>LABORAT!D48+LABGESTÃO!D48+LIRES!D48+LABMAN!D48+LATEC!D48+LAVSA!D48+LABFORM!D48+PROVOC!D48+LATEPS!D48</f>
        <v>0</v>
      </c>
      <c r="E48" s="10">
        <f>LABORAT!E48+LABGESTÃO!E48+LIRES!E48+LABMAN!E48+LATEC!E48+LAVSA!E48+LABFORM!E48+PROVOC!E48+LATEPS!E48</f>
        <v>0</v>
      </c>
      <c r="F48" s="10">
        <f>LABORAT!F48+LABGESTÃO!F48+LIRES!F48+LABMAN!F48+LATEC!F48+LAVSA!F48+LABFORM!F48+PROVOC!F48+LATEPS!F48</f>
        <v>0</v>
      </c>
      <c r="G48" s="10">
        <f>LABORAT!G48+LABGESTÃO!G48+LIRES!G48+LABMAN!G48+LATEC!G48+LAVSA!G48+LABFORM!G48+PROVOC!G48+LATEPS!G48</f>
        <v>0</v>
      </c>
      <c r="H48" s="10">
        <f>LABORAT!H48+LABGESTÃO!H48+LIRES!H48+LABMAN!H48+LATEC!H48+LAVSA!H48+LABFORM!H48+PROVOC!H48+LATEPS!H48</f>
        <v>0</v>
      </c>
      <c r="I48" s="10">
        <f>LABORAT!I48+LABGESTÃO!I48+LIRES!I48+LABMAN!I48+LATEC!I48+LAVSA!I48+LABFORM!I48+PROVOC!I48+LATEPS!I48</f>
        <v>0</v>
      </c>
      <c r="J48" s="10">
        <f>LABORAT!J48+LABGESTÃO!J48+LIRES!J48+LABMAN!J48+LATEC!J48+LAVSA!J48+LABFORM!J48+PROVOC!J48+LATEPS!J48</f>
        <v>0</v>
      </c>
      <c r="K48" s="10">
        <f>LABORAT!K48+LABGESTÃO!K48+LIRES!K48+LABMAN!K48+LATEC!K48+LAVSA!K48+LABFORM!K48+PROVOC!K48+LATEPS!K48</f>
        <v>0</v>
      </c>
      <c r="L48" s="10">
        <f>LABORAT!L48+LABGESTÃO!L48+LIRES!L48+LABMAN!L48+LATEC!L48+LAVSA!L48+LABFORM!L48+PROVOC!L48+LATEPS!L48</f>
        <v>0</v>
      </c>
      <c r="M48" s="10">
        <f>LABORAT!M48+LABGESTÃO!M48+LIRES!M48+LABMAN!M48+LATEC!M48+LAVSA!M48+LABFORM!M48+PROVOC!M48+LATEPS!M48</f>
        <v>0</v>
      </c>
      <c r="N48" s="10">
        <f>LABORAT!N48+LABGESTÃO!N48+LIRES!N48+LABMAN!N48+LATEC!N48+LAVSA!N48+LABFORM!N48+PROVOC!N48+LATEPS!N48</f>
        <v>0</v>
      </c>
      <c r="O48" s="10">
        <f t="shared" si="6"/>
        <v>0</v>
      </c>
      <c r="P48" s="10">
        <f>LABORAT!P48+LABGESTÃO!P48+LIRES!P48+LABMAN!P48+LATEC!P48+LAVSA!P48+LABFORM!P48+PROVOC!P48+LATEPS!P48</f>
        <v>0</v>
      </c>
      <c r="Q48" s="38"/>
      <c r="R48" s="17"/>
    </row>
    <row r="49" spans="1:18" ht="12.4" customHeight="1" x14ac:dyDescent="0.2">
      <c r="A49" s="18"/>
      <c r="B49" s="6"/>
      <c r="C49" s="10">
        <f>LABORAT!C49+LABGESTÃO!C49+LIRES!C49+LABMAN!C49+LATEC!C49+LAVSA!C49+LABFORM!C49+PROVOC!C49+LATEPS!C49</f>
        <v>0</v>
      </c>
      <c r="D49" s="10">
        <f>LABORAT!D49+LABGESTÃO!D49+LIRES!D49+LABMAN!D49+LATEC!D49+LAVSA!D49+LABFORM!D49+PROVOC!D49+LATEPS!D49</f>
        <v>0</v>
      </c>
      <c r="E49" s="10">
        <f>LABORAT!E49+LABGESTÃO!E49+LIRES!E49+LABMAN!E49+LATEC!E49+LAVSA!E49+LABFORM!E49+PROVOC!E49+LATEPS!E49</f>
        <v>0</v>
      </c>
      <c r="F49" s="10">
        <f>LABORAT!F49+LABGESTÃO!F49+LIRES!F49+LABMAN!F49+LATEC!F49+LAVSA!F49+LABFORM!F49+PROVOC!F49+LATEPS!F49</f>
        <v>0</v>
      </c>
      <c r="G49" s="10">
        <f>LABORAT!G49+LABGESTÃO!G49+LIRES!G49+LABMAN!G49+LATEC!G49+LAVSA!G49+LABFORM!G49+PROVOC!G49+LATEPS!G49</f>
        <v>0</v>
      </c>
      <c r="H49" s="10">
        <f>LABORAT!H49+LABGESTÃO!H49+LIRES!H49+LABMAN!H49+LATEC!H49+LAVSA!H49+LABFORM!H49+PROVOC!H49+LATEPS!H49</f>
        <v>0</v>
      </c>
      <c r="I49" s="10">
        <f>LABORAT!I49+LABGESTÃO!I49+LIRES!I49+LABMAN!I49+LATEC!I49+LAVSA!I49+LABFORM!I49+PROVOC!I49+LATEPS!I49</f>
        <v>0</v>
      </c>
      <c r="J49" s="10">
        <f>LABORAT!J49+LABGESTÃO!J49+LIRES!J49+LABMAN!J49+LATEC!J49+LAVSA!J49+LABFORM!J49+PROVOC!J49+LATEPS!J49</f>
        <v>0</v>
      </c>
      <c r="K49" s="10">
        <f>LABORAT!K49+LABGESTÃO!K49+LIRES!K49+LABMAN!K49+LATEC!K49+LAVSA!K49+LABFORM!K49+PROVOC!K49+LATEPS!K49</f>
        <v>0</v>
      </c>
      <c r="L49" s="10">
        <f>LABORAT!L49+LABGESTÃO!L49+LIRES!L49+LABMAN!L49+LATEC!L49+LAVSA!L49+LABFORM!L49+PROVOC!L49+LATEPS!L49</f>
        <v>0</v>
      </c>
      <c r="M49" s="10">
        <f>LABORAT!M49+LABGESTÃO!M49+LIRES!M49+LABMAN!M49+LATEC!M49+LAVSA!M49+LABFORM!M49+PROVOC!M49+LATEPS!M49</f>
        <v>0</v>
      </c>
      <c r="N49" s="10">
        <f>LABORAT!N49+LABGESTÃO!N49+LIRES!N49+LABMAN!N49+LATEC!N49+LAVSA!N49+LABFORM!N49+PROVOC!N49+LATEPS!N49</f>
        <v>0</v>
      </c>
      <c r="O49" s="37">
        <f t="shared" si="6"/>
        <v>0</v>
      </c>
      <c r="P49" s="10">
        <f>LABORAT!P49+LABGESTÃO!P49+LIRES!P49+LABMAN!P49+LATEC!P49+LAVSA!P49+LABFORM!P49+PROVOC!P49+LATEPS!P49</f>
        <v>0</v>
      </c>
      <c r="Q49" s="38"/>
      <c r="R49" s="17"/>
    </row>
    <row r="50" spans="1:18" ht="12.4" customHeight="1" x14ac:dyDescent="0.2">
      <c r="A50" s="18"/>
      <c r="B50" s="6"/>
      <c r="C50" s="10">
        <f>LABORAT!C50+LABGESTÃO!C50+LIRES!C50+LABMAN!C50+LATEC!C50+LAVSA!C50+LABFORM!C50+PROVOC!C50+LATEPS!C50</f>
        <v>0</v>
      </c>
      <c r="D50" s="10">
        <f>LABORAT!D50+LABGESTÃO!D50+LIRES!D50+LABMAN!D50+LATEC!D50+LAVSA!D50+LABFORM!D50+PROVOC!D50+LATEPS!D50</f>
        <v>0</v>
      </c>
      <c r="E50" s="10">
        <f>LABORAT!E50+LABGESTÃO!E50+LIRES!E50+LABMAN!E50+LATEC!E50+LAVSA!E50+LABFORM!E50+PROVOC!E50+LATEPS!E50</f>
        <v>0</v>
      </c>
      <c r="F50" s="10">
        <f>LABORAT!F50+LABGESTÃO!F50+LIRES!F50+LABMAN!F50+LATEC!F50+LAVSA!F50+LABFORM!F50+PROVOC!F50+LATEPS!F50</f>
        <v>0</v>
      </c>
      <c r="G50" s="10">
        <f>LABORAT!G50+LABGESTÃO!G50+LIRES!G50+LABMAN!G50+LATEC!G50+LAVSA!G50+LABFORM!G50+PROVOC!G50+LATEPS!G50</f>
        <v>0</v>
      </c>
      <c r="H50" s="10">
        <f>LABORAT!H50+LABGESTÃO!H50+LIRES!H50+LABMAN!H50+LATEC!H50+LAVSA!H50+LABFORM!H50+PROVOC!H50+LATEPS!H50</f>
        <v>0</v>
      </c>
      <c r="I50" s="10">
        <f>LABORAT!I50+LABGESTÃO!I50+LIRES!I50+LABMAN!I50+LATEC!I50+LAVSA!I50+LABFORM!I50+PROVOC!I50+LATEPS!I50</f>
        <v>0</v>
      </c>
      <c r="J50" s="10">
        <f>LABORAT!J50+LABGESTÃO!J50+LIRES!J50+LABMAN!J50+LATEC!J50+LAVSA!J50+LABFORM!J50+PROVOC!J50+LATEPS!J50</f>
        <v>0</v>
      </c>
      <c r="K50" s="10">
        <f>LABORAT!K50+LABGESTÃO!K50+LIRES!K50+LABMAN!K50+LATEC!K50+LAVSA!K50+LABFORM!K50+PROVOC!K50+LATEPS!K50</f>
        <v>0</v>
      </c>
      <c r="L50" s="10">
        <f>LABORAT!L50+LABGESTÃO!L50+LIRES!L50+LABMAN!L50+LATEC!L50+LAVSA!L50+LABFORM!L50+PROVOC!L50+LATEPS!L50</f>
        <v>0</v>
      </c>
      <c r="M50" s="10">
        <f>LABORAT!M50+LABGESTÃO!M50+LIRES!M50+LABMAN!M50+LATEC!M50+LAVSA!M50+LABFORM!M50+PROVOC!M50+LATEPS!M50</f>
        <v>0</v>
      </c>
      <c r="N50" s="10">
        <f>LABORAT!N50+LABGESTÃO!N50+LIRES!N50+LABMAN!N50+LATEC!N50+LAVSA!N50+LABFORM!N50+PROVOC!N50+LATEPS!N50</f>
        <v>0</v>
      </c>
      <c r="O50" s="37">
        <f t="shared" ref="O50:O54" si="7">SUM(C50:N50)</f>
        <v>0</v>
      </c>
      <c r="P50" s="10">
        <f>LABORAT!P50+LABGESTÃO!P50+LIRES!P50+LABMAN!P50+LATEC!P50+LAVSA!P50+LABFORM!P50+PROVOC!P50+LATEPS!P50</f>
        <v>0</v>
      </c>
      <c r="Q50" s="38"/>
      <c r="R50" s="17"/>
    </row>
    <row r="51" spans="1:18" ht="12.4" customHeight="1" x14ac:dyDescent="0.2">
      <c r="A51" s="18"/>
      <c r="B51" s="6"/>
      <c r="C51" s="10">
        <f>LABORAT!C51+LABGESTÃO!C51+LIRES!C51+LABMAN!C51+LATEC!C51+LAVSA!C51+LABFORM!C51+PROVOC!C51+LATEPS!C51</f>
        <v>0</v>
      </c>
      <c r="D51" s="10">
        <f>LABORAT!D51+LABGESTÃO!D51+LIRES!D51+LABMAN!D51+LATEC!D51+LAVSA!D51+LABFORM!D51+PROVOC!D51+LATEPS!D51</f>
        <v>0</v>
      </c>
      <c r="E51" s="10">
        <f>LABORAT!E51+LABGESTÃO!E51+LIRES!E51+LABMAN!E51+LATEC!E51+LAVSA!E51+LABFORM!E51+PROVOC!E51+LATEPS!E51</f>
        <v>0</v>
      </c>
      <c r="F51" s="10">
        <f>LABORAT!F51+LABGESTÃO!F51+LIRES!F51+LABMAN!F51+LATEC!F51+LAVSA!F51+LABFORM!F51+PROVOC!F51+LATEPS!F51</f>
        <v>0</v>
      </c>
      <c r="G51" s="10">
        <f>LABORAT!G51+LABGESTÃO!G51+LIRES!G51+LABMAN!G51+LATEC!G51+LAVSA!G51+LABFORM!G51+PROVOC!G51+LATEPS!G51</f>
        <v>0</v>
      </c>
      <c r="H51" s="10">
        <f>LABORAT!H51+LABGESTÃO!H51+LIRES!H51+LABMAN!H51+LATEC!H51+LAVSA!H51+LABFORM!H51+PROVOC!H51+LATEPS!H51</f>
        <v>0</v>
      </c>
      <c r="I51" s="10">
        <f>LABORAT!I51+LABGESTÃO!I51+LIRES!I51+LABMAN!I51+LATEC!I51+LAVSA!I51+LABFORM!I51+PROVOC!I51+LATEPS!I51</f>
        <v>0</v>
      </c>
      <c r="J51" s="10">
        <f>LABORAT!J51+LABGESTÃO!J51+LIRES!J51+LABMAN!J51+LATEC!J51+LAVSA!J51+LABFORM!J51+PROVOC!J51+LATEPS!J51</f>
        <v>0</v>
      </c>
      <c r="K51" s="10">
        <f>LABORAT!K51+LABGESTÃO!K51+LIRES!K51+LABMAN!K51+LATEC!K51+LAVSA!K51+LABFORM!K51+PROVOC!K51+LATEPS!K51</f>
        <v>0</v>
      </c>
      <c r="L51" s="10">
        <f>LABORAT!L51+LABGESTÃO!L51+LIRES!L51+LABMAN!L51+LATEC!L51+LAVSA!L51+LABFORM!L51+PROVOC!L51+LATEPS!L51</f>
        <v>0</v>
      </c>
      <c r="M51" s="10">
        <f>LABORAT!M51+LABGESTÃO!M51+LIRES!M51+LABMAN!M51+LATEC!M51+LAVSA!M51+LABFORM!M51+PROVOC!M51+LATEPS!M51</f>
        <v>0</v>
      </c>
      <c r="N51" s="10">
        <f>LABORAT!N51+LABGESTÃO!N51+LIRES!N51+LABMAN!N51+LATEC!N51+LAVSA!N51+LABFORM!N51+PROVOC!N51+LATEPS!N51</f>
        <v>0</v>
      </c>
      <c r="O51" s="37">
        <f t="shared" si="7"/>
        <v>0</v>
      </c>
      <c r="P51" s="10">
        <f>LABORAT!P51+LABGESTÃO!P51+LIRES!P51+LABMAN!P51+LATEC!P51+LAVSA!P51+LABFORM!P51+PROVOC!P51+LATEPS!P51</f>
        <v>0</v>
      </c>
      <c r="Q51" s="38"/>
      <c r="R51" s="17"/>
    </row>
    <row r="52" spans="1:18" ht="12.4" customHeight="1" x14ac:dyDescent="0.2">
      <c r="A52" s="18"/>
      <c r="B52" s="6"/>
      <c r="C52" s="10">
        <f>LABORAT!C52+LABGESTÃO!C52+LIRES!C52+LABMAN!C52+LATEC!C52+LAVSA!C52+LABFORM!C52+PROVOC!C52+LATEPS!C52</f>
        <v>0</v>
      </c>
      <c r="D52" s="10">
        <f>LABORAT!D52+LABGESTÃO!D52+LIRES!D52+LABMAN!D52+LATEC!D52+LAVSA!D52+LABFORM!D52+PROVOC!D52+LATEPS!D52</f>
        <v>0</v>
      </c>
      <c r="E52" s="10">
        <f>LABORAT!E52+LABGESTÃO!E52+LIRES!E52+LABMAN!E52+LATEC!E52+LAVSA!E52+LABFORM!E52+PROVOC!E52+LATEPS!E52</f>
        <v>0</v>
      </c>
      <c r="F52" s="10">
        <f>LABORAT!F52+LABGESTÃO!F52+LIRES!F52+LABMAN!F52+LATEC!F52+LAVSA!F52+LABFORM!F52+PROVOC!F52+LATEPS!F52</f>
        <v>0</v>
      </c>
      <c r="G52" s="10">
        <f>LABORAT!G52+LABGESTÃO!G52+LIRES!G52+LABMAN!G52+LATEC!G52+LAVSA!G52+LABFORM!G52+PROVOC!G52+LATEPS!G52</f>
        <v>0</v>
      </c>
      <c r="H52" s="10">
        <f>LABORAT!H52+LABGESTÃO!H52+LIRES!H52+LABMAN!H52+LATEC!H52+LAVSA!H52+LABFORM!H52+PROVOC!H52+LATEPS!H52</f>
        <v>0</v>
      </c>
      <c r="I52" s="10">
        <f>LABORAT!I52+LABGESTÃO!I52+LIRES!I52+LABMAN!I52+LATEC!I52+LAVSA!I52+LABFORM!I52+PROVOC!I52+LATEPS!I52</f>
        <v>0</v>
      </c>
      <c r="J52" s="10">
        <f>LABORAT!J52+LABGESTÃO!J52+LIRES!J52+LABMAN!J52+LATEC!J52+LAVSA!J52+LABFORM!J52+PROVOC!J52+LATEPS!J52</f>
        <v>0</v>
      </c>
      <c r="K52" s="10">
        <f>LABORAT!K52+LABGESTÃO!K52+LIRES!K52+LABMAN!K52+LATEC!K52+LAVSA!K52+LABFORM!K52+PROVOC!K52+LATEPS!K52</f>
        <v>0</v>
      </c>
      <c r="L52" s="10">
        <f>LABORAT!L52+LABGESTÃO!L52+LIRES!L52+LABMAN!L52+LATEC!L52+LAVSA!L52+LABFORM!L52+PROVOC!L52+LATEPS!L52</f>
        <v>0</v>
      </c>
      <c r="M52" s="10">
        <f>LABORAT!M52+LABGESTÃO!M52+LIRES!M52+LABMAN!M52+LATEC!M52+LAVSA!M52+LABFORM!M52+PROVOC!M52+LATEPS!M52</f>
        <v>0</v>
      </c>
      <c r="N52" s="10">
        <f>LABORAT!N52+LABGESTÃO!N52+LIRES!N52+LABMAN!N52+LATEC!N52+LAVSA!N52+LABFORM!N52+PROVOC!N52+LATEPS!N52</f>
        <v>0</v>
      </c>
      <c r="O52" s="37">
        <f t="shared" si="7"/>
        <v>0</v>
      </c>
      <c r="P52" s="10">
        <f>LABORAT!P52+LABGESTÃO!P52+LIRES!P52+LABMAN!P52+LATEC!P52+LAVSA!P52+LABFORM!P52+PROVOC!P52+LATEPS!P52</f>
        <v>0</v>
      </c>
      <c r="Q52" s="38"/>
      <c r="R52" s="17"/>
    </row>
    <row r="53" spans="1:18" ht="12.4" customHeight="1" x14ac:dyDescent="0.2">
      <c r="A53" s="18"/>
      <c r="B53" s="6"/>
      <c r="C53" s="10">
        <f>LABORAT!C53+LABGESTÃO!C53+LIRES!C53+LABMAN!C53+LATEC!C53+LAVSA!C53+LABFORM!C53+PROVOC!C53+LATEPS!C53</f>
        <v>0</v>
      </c>
      <c r="D53" s="10">
        <f>LABORAT!D53+LABGESTÃO!D53+LIRES!D53+LABMAN!D53+LATEC!D53+LAVSA!D53+LABFORM!D53+PROVOC!D53+LATEPS!D53</f>
        <v>0</v>
      </c>
      <c r="E53" s="10">
        <f>LABORAT!E53+LABGESTÃO!E53+LIRES!E53+LABMAN!E53+LATEC!E53+LAVSA!E53+LABFORM!E53+PROVOC!E53+LATEPS!E53</f>
        <v>0</v>
      </c>
      <c r="F53" s="10">
        <f>LABORAT!F53+LABGESTÃO!F53+LIRES!F53+LABMAN!F53+LATEC!F53+LAVSA!F53+LABFORM!F53+PROVOC!F53+LATEPS!F53</f>
        <v>0</v>
      </c>
      <c r="G53" s="10">
        <f>LABORAT!G53+LABGESTÃO!G53+LIRES!G53+LABMAN!G53+LATEC!G53+LAVSA!G53+LABFORM!G53+PROVOC!G53+LATEPS!G53</f>
        <v>0</v>
      </c>
      <c r="H53" s="10">
        <f>LABORAT!H53+LABGESTÃO!H53+LIRES!H53+LABMAN!H53+LATEC!H53+LAVSA!H53+LABFORM!H53+PROVOC!H53+LATEPS!H53</f>
        <v>0</v>
      </c>
      <c r="I53" s="10">
        <f>LABORAT!I53+LABGESTÃO!I53+LIRES!I53+LABMAN!I53+LATEC!I53+LAVSA!I53+LABFORM!I53+PROVOC!I53+LATEPS!I53</f>
        <v>0</v>
      </c>
      <c r="J53" s="10">
        <f>LABORAT!J53+LABGESTÃO!J53+LIRES!J53+LABMAN!J53+LATEC!J53+LAVSA!J53+LABFORM!J53+PROVOC!J53+LATEPS!J53</f>
        <v>0</v>
      </c>
      <c r="K53" s="10">
        <f>LABORAT!K53+LABGESTÃO!K53+LIRES!K53+LABMAN!K53+LATEC!K53+LAVSA!K53+LABFORM!K53+PROVOC!K53+LATEPS!K53</f>
        <v>0</v>
      </c>
      <c r="L53" s="10">
        <f>LABORAT!L53+LABGESTÃO!L53+LIRES!L53+LABMAN!L53+LATEC!L53+LAVSA!L53+LABFORM!L53+PROVOC!L53+LATEPS!L53</f>
        <v>0</v>
      </c>
      <c r="M53" s="10">
        <f>LABORAT!M53+LABGESTÃO!M53+LIRES!M53+LABMAN!M53+LATEC!M53+LAVSA!M53+LABFORM!M53+PROVOC!M53+LATEPS!M53</f>
        <v>0</v>
      </c>
      <c r="N53" s="10">
        <f>LABORAT!N53+LABGESTÃO!N53+LIRES!N53+LABMAN!N53+LATEC!N53+LAVSA!N53+LABFORM!N53+PROVOC!N53+LATEPS!N53</f>
        <v>0</v>
      </c>
      <c r="O53" s="37">
        <f t="shared" si="7"/>
        <v>0</v>
      </c>
      <c r="P53" s="10">
        <f>LABORAT!P53+LABGESTÃO!P53+LIRES!P53+LABMAN!P53+LATEC!P53+LAVSA!P53+LABFORM!P53+PROVOC!P53+LATEPS!P53</f>
        <v>0</v>
      </c>
      <c r="Q53" s="38"/>
      <c r="R53" s="17"/>
    </row>
    <row r="54" spans="1:18" ht="12.4" customHeight="1" x14ac:dyDescent="0.2">
      <c r="A54" s="18"/>
      <c r="B54" s="6"/>
      <c r="C54" s="10">
        <f>LABORAT!C54+LABGESTÃO!C54+LIRES!C54+LABMAN!C54+LATEC!C54+LAVSA!C54+LABFORM!C54+PROVOC!C54+LATEPS!C54</f>
        <v>0</v>
      </c>
      <c r="D54" s="10">
        <f>LABORAT!D54+LABGESTÃO!D54+LIRES!D54+LABMAN!D54+LATEC!D54+LAVSA!D54+LABFORM!D54+PROVOC!D54+LATEPS!D54</f>
        <v>0</v>
      </c>
      <c r="E54" s="10">
        <f>LABORAT!E54+LABGESTÃO!E54+LIRES!E54+LABMAN!E54+LATEC!E54+LAVSA!E54+LABFORM!E54+PROVOC!E54+LATEPS!E54</f>
        <v>0</v>
      </c>
      <c r="F54" s="10">
        <f>LABORAT!F54+LABGESTÃO!F54+LIRES!F54+LABMAN!F54+LATEC!F54+LAVSA!F54+LABFORM!F54+PROVOC!F54+LATEPS!F54</f>
        <v>0</v>
      </c>
      <c r="G54" s="10">
        <f>LABORAT!G54+LABGESTÃO!G54+LIRES!G54+LABMAN!G54+LATEC!G54+LAVSA!G54+LABFORM!G54+PROVOC!G54+LATEPS!G54</f>
        <v>0</v>
      </c>
      <c r="H54" s="10">
        <f>LABORAT!H54+LABGESTÃO!H54+LIRES!H54+LABMAN!H54+LATEC!H54+LAVSA!H54+LABFORM!H54+PROVOC!H54+LATEPS!H54</f>
        <v>0</v>
      </c>
      <c r="I54" s="10">
        <f>LABORAT!I54+LABGESTÃO!I54+LIRES!I54+LABMAN!I54+LATEC!I54+LAVSA!I54+LABFORM!I54+PROVOC!I54+LATEPS!I54</f>
        <v>0</v>
      </c>
      <c r="J54" s="10">
        <f>LABORAT!J54+LABGESTÃO!J54+LIRES!J54+LABMAN!J54+LATEC!J54+LAVSA!J54+LABFORM!J54+PROVOC!J54+LATEPS!J54</f>
        <v>0</v>
      </c>
      <c r="K54" s="10">
        <f>LABORAT!K54+LABGESTÃO!K54+LIRES!K54+LABMAN!K54+LATEC!K54+LAVSA!K54+LABFORM!K54+PROVOC!K54+LATEPS!K54</f>
        <v>0</v>
      </c>
      <c r="L54" s="10">
        <f>LABORAT!L54+LABGESTÃO!L54+LIRES!L54+LABMAN!L54+LATEC!L54+LAVSA!L54+LABFORM!L54+PROVOC!L54+LATEPS!L54</f>
        <v>0</v>
      </c>
      <c r="M54" s="10">
        <f>LABORAT!M54+LABGESTÃO!M54+LIRES!M54+LABMAN!M54+LATEC!M54+LAVSA!M54+LABFORM!M54+PROVOC!M54+LATEPS!M54</f>
        <v>0</v>
      </c>
      <c r="N54" s="10">
        <f>LABORAT!N54+LABGESTÃO!N54+LIRES!N54+LABMAN!N54+LATEC!N54+LAVSA!N54+LABFORM!N54+PROVOC!N54+LATEPS!N54</f>
        <v>0</v>
      </c>
      <c r="O54" s="37">
        <f t="shared" si="7"/>
        <v>0</v>
      </c>
      <c r="P54" s="10">
        <f>LABORAT!P54+LABGESTÃO!P54+LIRES!P54+LABMAN!P54+LATEC!P54+LAVSA!P54+LABFORM!P54+PROVOC!P54+LATEPS!P54</f>
        <v>0</v>
      </c>
      <c r="Q54" s="38"/>
      <c r="R54" s="17"/>
    </row>
    <row r="55" spans="1:18" ht="13.5" customHeight="1" x14ac:dyDescent="0.2">
      <c r="A55" s="576">
        <v>40</v>
      </c>
      <c r="B55" s="128" t="s">
        <v>263</v>
      </c>
      <c r="C55" s="9">
        <f>C56+C58</f>
        <v>0</v>
      </c>
      <c r="D55" s="9">
        <f t="shared" ref="D55:N55" si="8">D56+D58</f>
        <v>0</v>
      </c>
      <c r="E55" s="9">
        <f t="shared" si="8"/>
        <v>0</v>
      </c>
      <c r="F55" s="9">
        <f t="shared" si="8"/>
        <v>0</v>
      </c>
      <c r="G55" s="9">
        <f t="shared" si="8"/>
        <v>0</v>
      </c>
      <c r="H55" s="9">
        <f t="shared" si="8"/>
        <v>0</v>
      </c>
      <c r="I55" s="9">
        <f t="shared" si="8"/>
        <v>0</v>
      </c>
      <c r="J55" s="9">
        <f t="shared" si="8"/>
        <v>0</v>
      </c>
      <c r="K55" s="9">
        <f t="shared" si="8"/>
        <v>0</v>
      </c>
      <c r="L55" s="9">
        <f t="shared" si="8"/>
        <v>0</v>
      </c>
      <c r="M55" s="9">
        <f t="shared" si="8"/>
        <v>0</v>
      </c>
      <c r="N55" s="9">
        <f t="shared" si="8"/>
        <v>0</v>
      </c>
      <c r="O55" s="8">
        <f>SUM(O56:O58)</f>
        <v>0</v>
      </c>
      <c r="P55" s="30">
        <f>LABORAT!P55+LABGESTÃO!P55+LIRES!P55+LABMAN!P55+LATEC!P55+LAVSA!P55+LABFORM!P55+PROVOC!P55+LATEPS!P55</f>
        <v>0</v>
      </c>
      <c r="Q55" s="42"/>
      <c r="R55" s="17"/>
    </row>
    <row r="56" spans="1:18" ht="12.4" customHeight="1" x14ac:dyDescent="0.2">
      <c r="A56" s="134"/>
      <c r="B56" s="709" t="s">
        <v>226</v>
      </c>
      <c r="C56" s="32">
        <f>LABORAT!C56+LABGESTÃO!C56+LIRES!C56+LABMAN!C56+LATEC!C56+LAVSA!C56+LABFORM!C56+LATEPS!C56+PROVOC!C56</f>
        <v>0</v>
      </c>
      <c r="D56" s="9">
        <f>LABORAT!D56+LABGESTÃO!D56+LIRES!D56+LABMAN!D56+LATEC!D56+LAVSA!D56+LABFORM!D56+LATEPS!D56+PROVOC!D56</f>
        <v>0</v>
      </c>
      <c r="E56" s="705">
        <f>LABORAT!E56+LABGESTÃO!E56+LIRES!E56+LABMAN!E56+LATEC!E56+LAVSA!E56+LABFORM!E56+LATEPS!E56+PROVOC!E56</f>
        <v>0</v>
      </c>
      <c r="F56" s="9">
        <f>LABORAT!F56+LABGESTÃO!F56+LIRES!F56+LABMAN!F56+LATEC!F56+LAVSA!F56+LABFORM!F56+LATEPS!F56+PROVOC!F56</f>
        <v>0</v>
      </c>
      <c r="G56" s="705">
        <f>LABORAT!G56+LABGESTÃO!G56+LIRES!G56+LABMAN!G56+LATEC!G56+LAVSA!G56+LABFORM!G56+LATEPS!G56+PROVOC!G56</f>
        <v>0</v>
      </c>
      <c r="H56" s="9">
        <f>LABORAT!H56+LABGESTÃO!H56+LIRES!H56+LABMAN!H56+LATEC!H56+LAVSA!H56+LABFORM!H56+LATEPS!H56+PROVOC!H56</f>
        <v>0</v>
      </c>
      <c r="I56" s="705">
        <f>LABORAT!I56+LABGESTÃO!I56+LIRES!I56+LABMAN!I56+LATEC!I56+LAVSA!I56+LABFORM!I56+LATEPS!I56+PROVOC!I56</f>
        <v>0</v>
      </c>
      <c r="J56" s="9">
        <f>LABORAT!J56+LABGESTÃO!J56+LIRES!J56+LABMAN!J56+LATEC!J56+LAVSA!J56+LABFORM!J56+LATEPS!J56+PROVOC!J56</f>
        <v>0</v>
      </c>
      <c r="K56" s="705">
        <f>LABORAT!K56+LABGESTÃO!K56+LIRES!K56+LABMAN!K56+LATEC!K56+LAVSA!K56+LABFORM!K56+LATEPS!K56+PROVOC!K56</f>
        <v>0</v>
      </c>
      <c r="L56" s="9">
        <f>LABORAT!L56+LABGESTÃO!L56+LIRES!L56+LABMAN!L56+LATEC!L56+LAVSA!L56+LABFORM!L56+LATEPS!L56+PROVOC!L56</f>
        <v>0</v>
      </c>
      <c r="M56" s="705">
        <f>LABORAT!M56+LABGESTÃO!M56+LIRES!M56+LABMAN!M56+LATEC!M56+LAVSA!M56+LABFORM!M56+LATEPS!M56+PROVOC!M56</f>
        <v>0</v>
      </c>
      <c r="N56" s="9">
        <f>LABORAT!N56+LABGESTÃO!N56+LIRES!N56+LABMAN!N56+LATEC!N56+LAVSA!N56+LABFORM!N56+LATEPS!N56+PROVOC!N56</f>
        <v>0</v>
      </c>
      <c r="O56" s="618">
        <f t="shared" ref="O56:P58" si="9">C56+D56+E56+F56+G56+H56+I56+J56+K56+L56+M56+N56</f>
        <v>0</v>
      </c>
      <c r="P56" s="10">
        <f t="shared" si="9"/>
        <v>0</v>
      </c>
      <c r="Q56" s="43"/>
    </row>
    <row r="57" spans="1:18" ht="12.4" customHeight="1" x14ac:dyDescent="0.2">
      <c r="A57" s="134"/>
      <c r="B57" s="6" t="s">
        <v>143</v>
      </c>
      <c r="C57" s="10">
        <f>LABORAT!C57+LABGESTÃO!C57+LIRES!C57+LABMAN!C57+LATEC!C57+LAVSA!C57+LABFORM!C57+LATEPS!C57+PROVOC!C57</f>
        <v>0</v>
      </c>
      <c r="D57" s="10">
        <f>LABORAT!D57+LABGESTÃO!D57+LIRES!D57+LABMAN!D57+LATEC!D57+LAVSA!D57+LABFORM!D57+LATEPS!D57+PROVOC!D57</f>
        <v>0</v>
      </c>
      <c r="E57" s="10">
        <f>LABORAT!E57+LABGESTÃO!E57+LIRES!E57+LABMAN!E57+LATEC!E57+LAVSA!E57+LABFORM!E57+LATEPS!E57+PROVOC!E57</f>
        <v>0</v>
      </c>
      <c r="F57" s="10">
        <f>LABORAT!F57+LABGESTÃO!F57+LIRES!F57+LABMAN!F57+LATEC!F57+LAVSA!F57+LABFORM!F57+LATEPS!F57+PROVOC!F57</f>
        <v>0</v>
      </c>
      <c r="G57" s="10">
        <f>LABORAT!G57+LABGESTÃO!G57+LIRES!G57+LABMAN!G57+LATEC!G57+LAVSA!G57+LABFORM!G57+LATEPS!G57+PROVOC!G57</f>
        <v>0</v>
      </c>
      <c r="H57" s="10">
        <f>LABORAT!H57+LABGESTÃO!H57+LIRES!H57+LABMAN!H57+LATEC!H57+LAVSA!H57+LABFORM!H57+LATEPS!H57+PROVOC!H57</f>
        <v>0</v>
      </c>
      <c r="I57" s="10">
        <f>LABORAT!I57+LABGESTÃO!I57+LIRES!I57+LABMAN!I57+LATEC!I57+LAVSA!I57+LABFORM!I57+LATEPS!I57+PROVOC!I57</f>
        <v>0</v>
      </c>
      <c r="J57" s="10">
        <f>LABORAT!J57+LABGESTÃO!J57+LIRES!J57+LABMAN!J57+LATEC!J57+LAVSA!J57+LABFORM!J57+LATEPS!J57+PROVOC!J57</f>
        <v>0</v>
      </c>
      <c r="K57" s="10">
        <f>LABORAT!K57+LABGESTÃO!K57+LIRES!K57+LABMAN!K57+LATEC!K57+LAVSA!K57+LABFORM!K57+LATEPS!K57+PROVOC!K57</f>
        <v>0</v>
      </c>
      <c r="L57" s="10">
        <f>LABORAT!L57+LABGESTÃO!L57+LIRES!L57+LABMAN!L57+LATEC!L57+LAVSA!L57+LABFORM!L57+LATEPS!L57+PROVOC!L57</f>
        <v>0</v>
      </c>
      <c r="M57" s="10">
        <f>LABORAT!M57+LABGESTÃO!M57+LIRES!M57+LABMAN!M57+LATEC!M57+LAVSA!M57+LABFORM!M57+LATEPS!M57+PROVOC!M57</f>
        <v>0</v>
      </c>
      <c r="N57" s="10">
        <f>LABORAT!N57+LABGESTÃO!N57+LIRES!N57+LABMAN!N57+LATEC!N57+LAVSA!N57+LABFORM!N57+LATEPS!N57+PROVOC!N57</f>
        <v>0</v>
      </c>
      <c r="O57" s="37">
        <f t="shared" si="9"/>
        <v>0</v>
      </c>
      <c r="P57" s="10">
        <f t="shared" si="9"/>
        <v>0</v>
      </c>
      <c r="Q57" s="26"/>
    </row>
    <row r="58" spans="1:18" ht="12.4" customHeight="1" x14ac:dyDescent="0.2">
      <c r="A58" s="133"/>
      <c r="B58" s="5" t="s">
        <v>312</v>
      </c>
      <c r="C58" s="40">
        <f>LABORAT!C58+LABGESTÃO!C58+LIRES!C58+LABMAN!C58+LATEC!C58+LAVSA!C58+LABFORM!C58+LATEPS!C58+PROVOC!C58</f>
        <v>0</v>
      </c>
      <c r="D58" s="40">
        <f>LABORAT!D58+LABGESTÃO!D58+LIRES!D58+LABMAN!D58+LATEC!D58+LAVSA!D58+LABFORM!D58+LATEPS!D58+PROVOC!D58</f>
        <v>0</v>
      </c>
      <c r="E58" s="40">
        <f>LABORAT!E58+LABGESTÃO!E58+LIRES!E58+LABMAN!E58+LATEC!E58+LAVSA!E58+LABFORM!E58+LATEPS!E58+PROVOC!E58</f>
        <v>0</v>
      </c>
      <c r="F58" s="40">
        <f>LABORAT!F58+LABGESTÃO!F58+LIRES!F58+LABMAN!F58+LATEC!F58+LAVSA!F58+LABFORM!F58+LATEPS!F58+PROVOC!F58</f>
        <v>0</v>
      </c>
      <c r="G58" s="40">
        <f>LABORAT!G58+LABGESTÃO!G58+LIRES!G58+LABMAN!G58+LATEC!G58+LAVSA!G58+LABFORM!G58+LATEPS!G58+PROVOC!G58</f>
        <v>0</v>
      </c>
      <c r="H58" s="40">
        <f>LABORAT!H58+LABGESTÃO!H58+LIRES!H58+LABMAN!H58+LATEC!H58+LAVSA!H58+LABFORM!H58+LATEPS!H58+PROVOC!H58</f>
        <v>0</v>
      </c>
      <c r="I58" s="40">
        <f>LABORAT!I58+LABGESTÃO!I58+LIRES!I58+LABMAN!I58+LATEC!I58+LAVSA!I58+LABFORM!I58+LATEPS!I58+PROVOC!I58</f>
        <v>0</v>
      </c>
      <c r="J58" s="40">
        <f>LABORAT!J58+LABGESTÃO!J58+LIRES!J58+LABMAN!J58+LATEC!J58+LAVSA!J58+LABFORM!J58+LATEPS!J58+PROVOC!J58</f>
        <v>0</v>
      </c>
      <c r="K58" s="40">
        <f>LABORAT!K58+LABGESTÃO!K58+LIRES!K58+LABMAN!K58+LATEC!K58+LAVSA!K58+LABFORM!K58+LATEPS!K58+PROVOC!K58</f>
        <v>0</v>
      </c>
      <c r="L58" s="40">
        <f>LABORAT!L58+LABGESTÃO!L58+LIRES!L58+LABMAN!L58+LATEC!L58+LAVSA!L58+LABFORM!L58+LATEPS!L58+PROVOC!L58</f>
        <v>0</v>
      </c>
      <c r="M58" s="706">
        <f>LABORAT!M58+LABGESTÃO!M58+LIRES!M58+LABMAN!M58+LATEC!M58+LAVSA!M58+LABFORM!M58+LATEPS!M58+PROVOC!M58</f>
        <v>0</v>
      </c>
      <c r="N58" s="40">
        <f>LABORAT!N58+LABGESTÃO!N58+LIRES!N58+LABMAN!N58+LATEC!N58+LAVSA!N58+LABFORM!N58+LATEPS!N58+PROVOC!N58</f>
        <v>0</v>
      </c>
      <c r="O58" s="114">
        <f t="shared" si="9"/>
        <v>0</v>
      </c>
      <c r="P58" s="40">
        <f t="shared" si="9"/>
        <v>0</v>
      </c>
      <c r="Q58" s="48"/>
    </row>
    <row r="59" spans="1:18" ht="14.25" customHeight="1" x14ac:dyDescent="0.2">
      <c r="A59" s="206">
        <v>47</v>
      </c>
      <c r="B59" s="145" t="s">
        <v>38</v>
      </c>
      <c r="C59" s="40">
        <f>SUM(C60:C61)</f>
        <v>0</v>
      </c>
      <c r="D59" s="40">
        <f t="shared" ref="D59:N59" si="10">SUM(D60:D61)</f>
        <v>0</v>
      </c>
      <c r="E59" s="40">
        <f t="shared" si="10"/>
        <v>0</v>
      </c>
      <c r="F59" s="40">
        <f t="shared" si="10"/>
        <v>0</v>
      </c>
      <c r="G59" s="40">
        <f t="shared" si="10"/>
        <v>0</v>
      </c>
      <c r="H59" s="40">
        <f t="shared" si="10"/>
        <v>0</v>
      </c>
      <c r="I59" s="40">
        <f t="shared" si="10"/>
        <v>0</v>
      </c>
      <c r="J59" s="40">
        <f t="shared" si="10"/>
        <v>0</v>
      </c>
      <c r="K59" s="40">
        <f t="shared" si="10"/>
        <v>0</v>
      </c>
      <c r="L59" s="40">
        <f t="shared" si="10"/>
        <v>0</v>
      </c>
      <c r="M59" s="40">
        <f t="shared" si="10"/>
        <v>0</v>
      </c>
      <c r="N59" s="40">
        <f t="shared" si="10"/>
        <v>0</v>
      </c>
      <c r="O59" s="39">
        <f>SUM(O60:O61)</f>
        <v>0</v>
      </c>
      <c r="P59" s="40">
        <f>SUM(P60:P61)</f>
        <v>0</v>
      </c>
      <c r="Q59" s="48" t="e">
        <f>O59/P59*100</f>
        <v>#DIV/0!</v>
      </c>
      <c r="R59" s="17"/>
    </row>
    <row r="60" spans="1:18" ht="14.25" customHeight="1" x14ac:dyDescent="0.2">
      <c r="A60" s="392"/>
      <c r="B60" s="105" t="s">
        <v>218</v>
      </c>
      <c r="C60" s="10">
        <f>LABORAT!C60+LABGESTÃO!C60+LIRES!C60+LABMAN!C60+LATEC!C60+LAVSA!C60+LABFORM!C60+PROVOC!C60+LATEPS!C60</f>
        <v>0</v>
      </c>
      <c r="D60" s="10">
        <f>LABORAT!D60+LABGESTÃO!D60+LIRES!D60+LABMAN!D60+LATEC!D60+LAVSA!D60+LABFORM!D60+PROVOC!D60+LATEPS!D60</f>
        <v>0</v>
      </c>
      <c r="E60" s="10">
        <f>LABORAT!E60+LABGESTÃO!E60+LIRES!E60+LABMAN!E60+LATEC!E60+LAVSA!E60+LABFORM!E60+PROVOC!E60+LATEPS!E60</f>
        <v>0</v>
      </c>
      <c r="F60" s="10">
        <f>LABORAT!F60+LABGESTÃO!F60+LIRES!F60+LABMAN!F60+LATEC!F60+LAVSA!F60+LABFORM!F60+PROVOC!F60+LATEPS!F60</f>
        <v>0</v>
      </c>
      <c r="G60" s="10">
        <f>LABORAT!G60+LABGESTÃO!G60+LIRES!G60+LABMAN!G60+LATEC!G60+LAVSA!G60+LABFORM!G60+PROVOC!G60+LATEPS!G60</f>
        <v>0</v>
      </c>
      <c r="H60" s="10">
        <f>LABORAT!H60+LABGESTÃO!H60+LIRES!H60+LABMAN!H60+LATEC!H60+LAVSA!H60+LABFORM!H60+PROVOC!H60+LATEPS!H60</f>
        <v>0</v>
      </c>
      <c r="I60" s="10">
        <f>LABORAT!I60+LABGESTÃO!I60+LIRES!I60+LABMAN!I60+LATEC!I60+LAVSA!I60+LABFORM!I60+PROVOC!I60+LATEPS!I60</f>
        <v>0</v>
      </c>
      <c r="J60" s="10">
        <f>LABORAT!J60+LABGESTÃO!J60+LIRES!J60+LABMAN!J60+LATEC!J60+LAVSA!J60+LABFORM!J60+PROVOC!J60+LATEPS!J60</f>
        <v>0</v>
      </c>
      <c r="K60" s="10">
        <f>LABORAT!K60+LABGESTÃO!K60+LIRES!K60+LABMAN!K60+LATEC!K60+LAVSA!K60+LABFORM!K60+PROVOC!K60+LATEPS!K60</f>
        <v>0</v>
      </c>
      <c r="L60" s="10">
        <f>LABORAT!L60+LABGESTÃO!L60+LIRES!L60+LABMAN!L60+LATEC!L60+LAVSA!L60+LABFORM!L60+PROVOC!L60+LATEPS!L60</f>
        <v>0</v>
      </c>
      <c r="M60" s="10">
        <f>LABORAT!M60+LABGESTÃO!M60+LIRES!M60+LABMAN!M60+LATEC!M60+LAVSA!M60+LABFORM!M60+PROVOC!M60+LATEPS!M60</f>
        <v>0</v>
      </c>
      <c r="N60" s="10">
        <f>LABORAT!N60+LABGESTÃO!N60+LIRES!N60+LABMAN!N60+LATEC!N60+LAVSA!N60+LABFORM!N60+PROVOC!N60+LATEPS!N60</f>
        <v>0</v>
      </c>
      <c r="O60" s="37">
        <f>SUM(C60:N60)</f>
        <v>0</v>
      </c>
      <c r="P60" s="10">
        <f>LABORAT!P60+LABGESTÃO!P60+LIRES!P60+LABMAN!P60+LATEC!P60+LAVSA!P60+LABFORM!P60+PROVOC!P60+LATEPS!P60</f>
        <v>0</v>
      </c>
      <c r="Q60" s="26"/>
      <c r="R60" s="17"/>
    </row>
    <row r="61" spans="1:18" ht="14.25" customHeight="1" x14ac:dyDescent="0.2">
      <c r="A61" s="134"/>
      <c r="B61" s="5" t="s">
        <v>237</v>
      </c>
      <c r="C61" s="40">
        <f>LABORAT!C61+LABGESTÃO!C61+LIRES!C61+LABMAN!C61+LATEC!C61+LAVSA!C61+LABFORM!C61+PROVOC!C61+LATEPS!C61</f>
        <v>0</v>
      </c>
      <c r="D61" s="40">
        <f>LABORAT!D61+LABGESTÃO!D61+LIRES!D61+LABMAN!D61+LATEC!D61+LAVSA!D61+LABFORM!D61+PROVOC!D61+LATEPS!D61</f>
        <v>0</v>
      </c>
      <c r="E61" s="40">
        <f>LABORAT!E61+LABGESTÃO!E61+LIRES!E61+LABMAN!E61+LATEC!E61+LAVSA!E61+LABFORM!E61+PROVOC!E61+LATEPS!E61</f>
        <v>0</v>
      </c>
      <c r="F61" s="40">
        <f>LABORAT!F61+LABGESTÃO!F61+LIRES!F61+LABMAN!F61+LATEC!F61+LAVSA!F61+LABFORM!F61+PROVOC!F61+LATEPS!F61</f>
        <v>0</v>
      </c>
      <c r="G61" s="40">
        <f>LABORAT!G61+LABGESTÃO!G61+LIRES!G61+LABMAN!G61+LATEC!G61+LAVSA!G61+LABFORM!G61+PROVOC!G61+LATEPS!G61</f>
        <v>0</v>
      </c>
      <c r="H61" s="40">
        <f>LABORAT!H61+LABGESTÃO!H61+LIRES!H61+LABMAN!H61+LATEC!H61+LAVSA!H61+LABFORM!H61+PROVOC!H61+LATEPS!H61</f>
        <v>0</v>
      </c>
      <c r="I61" s="40">
        <f>LABORAT!I61+LABGESTÃO!I61+LIRES!I61+LABMAN!I61+LATEC!I61+LAVSA!I61+LABFORM!I61+PROVOC!I61+LATEPS!I61</f>
        <v>0</v>
      </c>
      <c r="J61" s="40">
        <f>LABORAT!J61+LABGESTÃO!J61+LIRES!J61+LABMAN!J61+LATEC!J61+LAVSA!J61+LABFORM!J61+PROVOC!J61+LATEPS!J61</f>
        <v>0</v>
      </c>
      <c r="K61" s="40">
        <f>LABORAT!K61+LABGESTÃO!K61+LIRES!K61+LABMAN!K61+LATEC!K61+LAVSA!K61+LABFORM!K61+PROVOC!K61+LATEPS!K61</f>
        <v>0</v>
      </c>
      <c r="L61" s="40">
        <f>LABORAT!L61+LABGESTÃO!L61+LIRES!L61+LABMAN!L61+LATEC!L61+LAVSA!L61+LABFORM!L61+PROVOC!L61+LATEPS!L61</f>
        <v>0</v>
      </c>
      <c r="M61" s="40">
        <f>LABORAT!M61+LABGESTÃO!M61+LIRES!M61+LABMAN!M61+LATEC!M61+LAVSA!M61+LABFORM!M61+PROVOC!M61+LATEPS!M61</f>
        <v>0</v>
      </c>
      <c r="N61" s="40">
        <f>LABORAT!N61+LABGESTÃO!N61+LIRES!N61+LABMAN!N61+LATEC!N61+LAVSA!N61+LABFORM!N61+PROVOC!N61+LATEPS!N61</f>
        <v>0</v>
      </c>
      <c r="O61" s="39">
        <f>SUM(C61:N61)</f>
        <v>0</v>
      </c>
      <c r="P61" s="40">
        <f>LABORAT!P61+LABGESTÃO!P61+LIRES!P61+LABMAN!P61+LATEC!P61+LAVSA!P61+LABFORM!P61+PROVOC!P61+LATEPS!P61</f>
        <v>0</v>
      </c>
      <c r="Q61" s="48"/>
      <c r="R61" s="17"/>
    </row>
    <row r="62" spans="1:18" ht="14.25" customHeight="1" x14ac:dyDescent="0.2">
      <c r="A62" s="127">
        <v>49</v>
      </c>
      <c r="B62" s="128" t="s">
        <v>432</v>
      </c>
      <c r="C62" s="374">
        <f>LABORAT!C62+LABGESTÃO!C62+LIRES!C62+LABMAN!C62+LATEC!C62+LAVSA!C62+LABFORM!C62+LATEPS!C62+PROVOC!C62</f>
        <v>1140</v>
      </c>
      <c r="D62" s="374">
        <f>LABORAT!D62+LABGESTÃO!D62+LIRES!D62+LABMAN!D62+LATEC!D62+LAVSA!D62+LABFORM!D62+LATEPS!D62+PROVOC!D62</f>
        <v>1000</v>
      </c>
      <c r="E62" s="374">
        <f>LABORAT!E62+LABGESTÃO!E62+LIRES!E62+LABMAN!E62+LATEC!E62+LAVSA!E62+LABFORM!E62+LATEPS!E62+PROVOC!E62</f>
        <v>0</v>
      </c>
      <c r="F62" s="374">
        <f>LABORAT!F62+LABGESTÃO!F62+LIRES!F62+LABMAN!F62+LATEC!F62+LAVSA!F62+LABFORM!F62+LATEPS!F62+PROVOC!F62</f>
        <v>0</v>
      </c>
      <c r="G62" s="374">
        <f>LABORAT!G62+LABGESTÃO!G62+LIRES!G62+LABMAN!G62+LATEC!G62+LAVSA!G62+LABFORM!G62+LATEPS!G62+PROVOC!G62</f>
        <v>0</v>
      </c>
      <c r="H62" s="374">
        <f>LABORAT!H62+LABGESTÃO!H62+LIRES!H62+LABMAN!H62+LATEC!H62+LAVSA!H62+LABFORM!H62+LATEPS!H62+PROVOC!H62</f>
        <v>0</v>
      </c>
      <c r="I62" s="374">
        <f>LABORAT!I62+LABGESTÃO!I62+LIRES!I62+LABMAN!I62+LATEC!I62+LAVSA!I62+LABFORM!I62+LATEPS!I62+PROVOC!I62</f>
        <v>0</v>
      </c>
      <c r="J62" s="374">
        <f>LABORAT!J62+LABGESTÃO!J62+LIRES!J62+LABMAN!J62+LATEC!J62+LAVSA!J62+LABFORM!J62+LATEPS!J62+PROVOC!J62</f>
        <v>0</v>
      </c>
      <c r="K62" s="374">
        <f>LABORAT!K62+LABGESTÃO!K62+LIRES!K62+LABMAN!K62+LATEC!K62+LAVSA!K62+LABFORM!K62+LATEPS!K62+PROVOC!K62</f>
        <v>0</v>
      </c>
      <c r="L62" s="374">
        <f>LABORAT!L62+LABGESTÃO!L62+LIRES!L62+LABMAN!L62+LATEC!L62+LAVSA!L62+LABFORM!L62+LATEPS!L62+PROVOC!L62</f>
        <v>0</v>
      </c>
      <c r="M62" s="374">
        <f>LABORAT!M62+LABGESTÃO!M62+LIRES!M62+LABMAN!M62+LATEC!M62+LAVSA!M62+LABFORM!M62+LATEPS!M62+PROVOC!M62</f>
        <v>0</v>
      </c>
      <c r="N62" s="374">
        <f>LABORAT!N62+LABGESTÃO!N62+LIRES!N62+LABMAN!N62+LATEC!N62+LAVSA!N62+LABFORM!N62+LATEPS!N62+PROVOC!N62</f>
        <v>0</v>
      </c>
      <c r="O62" s="8">
        <f>SUM(C62:N62)</f>
        <v>2140</v>
      </c>
      <c r="P62" s="40">
        <f>LABORAT!P62+LABGESTÃO!P62+LIRES!P62+LABMAN!P62+LATEC!P62+LAVSA!P62+LABFORM!P62+PROVOC!P62+LATEPS!P62</f>
        <v>0</v>
      </c>
      <c r="Q62" s="49"/>
      <c r="R62" s="17"/>
    </row>
    <row r="63" spans="1:18" ht="14.25" customHeight="1" x14ac:dyDescent="0.2">
      <c r="A63" s="132">
        <v>92</v>
      </c>
      <c r="B63" s="128" t="s">
        <v>246</v>
      </c>
      <c r="C63" s="8">
        <f>LABORAT!C63+LABGESTÃO!C63+LIRES!C63+LABMAN!C63+LATEC!C63+LAVSA!C63+LABFORM!C63+PROVOC!C63+LATEPS!C63</f>
        <v>2226.9500000000003</v>
      </c>
      <c r="D63" s="8">
        <f>LABORAT!D63+LABGESTÃO!D63+LIRES!D63+LABMAN!D63+LATEC!D63+LAVSA!D63+LABFORM!D63+PROVOC!D63+LATEPS!D63</f>
        <v>0</v>
      </c>
      <c r="E63" s="8">
        <f>LABORAT!E63+LABGESTÃO!E63+LIRES!E63+LABMAN!E63+LATEC!E63+LAVSA!E63+LABFORM!E63+PROVOC!E63+LATEPS!E63</f>
        <v>0</v>
      </c>
      <c r="F63" s="8">
        <f>LABORAT!F63+LABGESTÃO!F63+LIRES!F63+LABMAN!F63+LATEC!F63+LAVSA!F63+LABFORM!F63+PROVOC!F63+LATEPS!F63</f>
        <v>0</v>
      </c>
      <c r="G63" s="8">
        <f>LABORAT!G63+LABGESTÃO!G63+LIRES!G63+LABMAN!G63+LATEC!G63+LAVSA!G63+LABFORM!G63+PROVOC!G63+LATEPS!G63</f>
        <v>0</v>
      </c>
      <c r="H63" s="8">
        <f>LABORAT!H63+LABGESTÃO!H63+LIRES!H63+LABMAN!H63+LATEC!H63+LAVSA!H63+LABFORM!H63+PROVOC!H63+LATEPS!H63</f>
        <v>0</v>
      </c>
      <c r="I63" s="8">
        <f>LABORAT!I63+LABGESTÃO!I63+LIRES!I63+LABMAN!I63+LATEC!I63+LAVSA!I63+LABFORM!I63+PROVOC!I63+LATEPS!I63</f>
        <v>0</v>
      </c>
      <c r="J63" s="8">
        <f>LABORAT!J63+LABGESTÃO!J63+LIRES!J63+LABMAN!J63+LATEC!J63+LAVSA!J63+LABFORM!J63+PROVOC!J63+LATEPS!J63</f>
        <v>0</v>
      </c>
      <c r="K63" s="8">
        <f>LABORAT!K63+LABGESTÃO!K63+LIRES!K63+LABMAN!K63+LATEC!K63+LAVSA!K63+LABFORM!K63+PROVOC!K63+LATEPS!K63</f>
        <v>0</v>
      </c>
      <c r="L63" s="8">
        <f>LABORAT!L63+LABGESTÃO!L63+LIRES!L63+LABMAN!L63+LATEC!L63+LAVSA!L63+LABFORM!L63+PROVOC!L63+LATEPS!L63</f>
        <v>0</v>
      </c>
      <c r="M63" s="8">
        <f>LABORAT!M63+LABGESTÃO!M63+LIRES!M63+LABMAN!M63+LATEC!M63+LAVSA!M63+LABFORM!M63+PROVOC!M63+LATEPS!M63</f>
        <v>0</v>
      </c>
      <c r="N63" s="8">
        <f>LABORAT!N63+LABGESTÃO!N63+LIRES!N63+LABMAN!N63+LATEC!N63+LAVSA!N63+LABFORM!N63+PROVOC!N63+LATEPS!N63</f>
        <v>0</v>
      </c>
      <c r="O63" s="30">
        <f>SUM(C63:N63)</f>
        <v>2226.9500000000003</v>
      </c>
      <c r="P63" s="8">
        <f>LABORAT!P63+LABGESTÃO!P63+LIRES!P63+LABMAN!P63+LATEC!P63+LAVSA!P63+LABFORM!P63+PROVOC!P63+LATEPS!P63</f>
        <v>0</v>
      </c>
      <c r="Q63" s="42" t="e">
        <f>O63/P63*100</f>
        <v>#DIV/0!</v>
      </c>
      <c r="R63" s="17"/>
    </row>
    <row r="64" spans="1:18" ht="14.25" customHeight="1" x14ac:dyDescent="0.2">
      <c r="A64" s="127">
        <v>93</v>
      </c>
      <c r="B64" s="128" t="s">
        <v>36</v>
      </c>
      <c r="C64" s="8">
        <f>LABORAT!C64+LABGESTÃO!C64+LIRES!C64+LABMAN!C64+LATEC!C64+LAVSA!C64+LABFORM!C64+PROVOC!C64+LATEPS!C64</f>
        <v>0</v>
      </c>
      <c r="D64" s="8">
        <f>LABORAT!D64+LABGESTÃO!D64+LIRES!D64+LABMAN!D64+LATEC!D64+LAVSA!D64+LABFORM!D64+PROVOC!D64+LATEPS!D64</f>
        <v>0</v>
      </c>
      <c r="E64" s="8">
        <f>LABORAT!E64+LABGESTÃO!E64+LIRES!E64+LABMAN!E64+LATEC!E64+LAVSA!E64+LABFORM!E64+PROVOC!E64+LATEPS!E64</f>
        <v>0</v>
      </c>
      <c r="F64" s="8">
        <f>LABORAT!F64+LABGESTÃO!F64+LIRES!F64+LABMAN!F64+LATEC!F64+LAVSA!F64+LABFORM!F64+PROVOC!F64+LATEPS!F64</f>
        <v>0</v>
      </c>
      <c r="G64" s="8">
        <f>LABORAT!G64+LABGESTÃO!G64+LIRES!G64+LABMAN!G64+LATEC!G64+LAVSA!G64+LABFORM!G64+PROVOC!G64+LATEPS!G64</f>
        <v>0</v>
      </c>
      <c r="H64" s="8">
        <f>LABORAT!H64+LABGESTÃO!H64+LIRES!H64+LABMAN!H64+LATEC!H64+LAVSA!H64+LABFORM!H64+PROVOC!H64+LATEPS!H64</f>
        <v>0</v>
      </c>
      <c r="I64" s="8">
        <f>LABORAT!I64+LABGESTÃO!I64+LIRES!I64+LABMAN!I64+LATEC!I64+LAVSA!I64+LABFORM!I64+PROVOC!I64+LATEPS!I64</f>
        <v>0</v>
      </c>
      <c r="J64" s="8">
        <f>LABORAT!J64+LABGESTÃO!J64+LIRES!J64+LABMAN!J64+LATEC!J64+LAVSA!J64+LABFORM!J64+PROVOC!J64+LATEPS!J64</f>
        <v>0</v>
      </c>
      <c r="K64" s="8">
        <f>LABORAT!K64+LABGESTÃO!K64+LIRES!K64+LABMAN!K64+LATEC!K64+LAVSA!K64+LABFORM!K64+PROVOC!K64+LATEPS!K64</f>
        <v>0</v>
      </c>
      <c r="L64" s="8">
        <f>LABORAT!L64+LABGESTÃO!L64+LIRES!L64+LABMAN!L64+LATEC!L64+LAVSA!L64+LABFORM!L64+PROVOC!L64+LATEPS!L64</f>
        <v>0</v>
      </c>
      <c r="M64" s="8">
        <f>LABORAT!M64+LABGESTÃO!M64+LIRES!M64+LABMAN!M64+LATEC!M64+LAVSA!M64+LABFORM!M64+PROVOC!M64+LATEPS!M64</f>
        <v>0</v>
      </c>
      <c r="N64" s="8">
        <f>LABORAT!N64+LABGESTÃO!N64+LIRES!N64+LABMAN!N64+LATEC!N64+LAVSA!N64+LABFORM!N64+PROVOC!N64+LATEPS!N64</f>
        <v>0</v>
      </c>
      <c r="O64" s="30">
        <f>SUM(C64:N64)</f>
        <v>0</v>
      </c>
      <c r="P64" s="8">
        <f>LABORAT!P64+LABGESTÃO!P64+LIRES!P64+LABMAN!P64+LATEC!P64+LAVSA!P64+LABFORM!P64+PROVOC!P64+LATEPS!P64</f>
        <v>0</v>
      </c>
      <c r="Q64" s="42"/>
      <c r="R64" s="17"/>
    </row>
    <row r="65" spans="1:18" ht="14.25" customHeight="1" thickBot="1" x14ac:dyDescent="0.25">
      <c r="A65" s="134">
        <v>20</v>
      </c>
      <c r="B65" s="137" t="s">
        <v>236</v>
      </c>
      <c r="C65" s="124">
        <f>LABORAT!C65+LABGESTÃO!C65+LIRES!C65+LABMAN!C65+LATEC!C65+LAVSA!C65+LABFORM!C65+PROVOC!C65+LATEPS!C65</f>
        <v>0</v>
      </c>
      <c r="D65" s="124">
        <f>LABORAT!D65+LABGESTÃO!D65+LIRES!D65+LABMAN!D65+LATEC!D65+LAVSA!D65+LABFORM!D65+PROVOC!D65+LATEPS!D65</f>
        <v>0</v>
      </c>
      <c r="E65" s="124">
        <f>LABORAT!E65+LABGESTÃO!E65+LIRES!E65+LABMAN!E65+LATEC!E65+LAVSA!E65+LABFORM!E65+PROVOC!E65+LATEPS!E65</f>
        <v>0</v>
      </c>
      <c r="F65" s="124">
        <f>LABORAT!F65+LABGESTÃO!F65+LIRES!F65+LABMAN!F65+LATEC!F65+LAVSA!F65+LABFORM!F65+PROVOC!F65+LATEPS!F65</f>
        <v>0</v>
      </c>
      <c r="G65" s="124">
        <f>LABORAT!G65+LABGESTÃO!G65+LIRES!G65+LABMAN!G65+LATEC!G65+LAVSA!G65+LABFORM!G65+PROVOC!G65+LATEPS!G65</f>
        <v>0</v>
      </c>
      <c r="H65" s="124">
        <f>LABORAT!H65+LABGESTÃO!H65+LIRES!H65+LABMAN!H65+LATEC!H65+LAVSA!H65+LABFORM!H65+PROVOC!H65+LATEPS!H65</f>
        <v>0</v>
      </c>
      <c r="I65" s="124">
        <f>LABORAT!I65+LABGESTÃO!I65+LIRES!I65+LABMAN!I65+LATEC!I65+LAVSA!I65+LABFORM!I65+PROVOC!I65+LATEPS!I65</f>
        <v>0</v>
      </c>
      <c r="J65" s="124">
        <f>LABORAT!J65+LABGESTÃO!J65+LIRES!J65+LABMAN!J65+LATEC!J65+LAVSA!J65+LABFORM!J65+PROVOC!J65+LATEPS!J65</f>
        <v>0</v>
      </c>
      <c r="K65" s="124">
        <f>LABORAT!K65+LABGESTÃO!K65+LIRES!K65+LABMAN!K65+LATEC!K65+LAVSA!K65+LABFORM!K65+PROVOC!K65+LATEPS!K65</f>
        <v>0</v>
      </c>
      <c r="L65" s="124">
        <f>LABORAT!L65+LABGESTÃO!L65+LIRES!L65+LABMAN!L65+LATEC!L65+LAVSA!L65+LABFORM!L65+PROVOC!L65+LATEPS!L65</f>
        <v>0</v>
      </c>
      <c r="M65" s="124">
        <f>LABORAT!M65+LABGESTÃO!M65+LIRES!M65+LABMAN!M65+LATEC!M65+LAVSA!M65+LABFORM!M65+PROVOC!M65+LATEPS!M65</f>
        <v>0</v>
      </c>
      <c r="N65" s="124">
        <f>LABORAT!N65+LABGESTÃO!N65+LIRES!N65+LABMAN!N65+LATEC!N65+LAVSA!N65+LABFORM!N65+PROVOC!N65+LATEPS!N65</f>
        <v>0</v>
      </c>
      <c r="O65" s="124">
        <f>LABORAT!O65+LABGESTÃO!O65+LIRES!O65+LABMAN!O65+LATEC!O65+LAVSA!O65+LABFORM!O65+PROVOC!O65+LATEPS!O65</f>
        <v>0</v>
      </c>
      <c r="P65" s="124">
        <f>LABORAT!P65+LABGESTÃO!P65+LIRES!P65+LABMAN!P65+LATEC!P65+LAVSA!P65+LABFORM!P65+PROVOC!P65+LATEPS!P65</f>
        <v>0</v>
      </c>
      <c r="Q65" s="188"/>
      <c r="R65" s="17"/>
    </row>
    <row r="66" spans="1:18" ht="15" customHeight="1" thickBot="1" x14ac:dyDescent="0.25">
      <c r="A66" s="879" t="s">
        <v>162</v>
      </c>
      <c r="B66" s="880"/>
      <c r="C66" s="501">
        <f>C4+C5+C6+C11+C16+C19+C25+C55+C59+C62+C63+C64+C65</f>
        <v>817272.14</v>
      </c>
      <c r="D66" s="501">
        <f t="shared" ref="D66:N66" si="11">D4+D5+D6+D11+D16+D19+D25+D55+D59+D62+D63+D64+D65</f>
        <v>806387.61</v>
      </c>
      <c r="E66" s="501">
        <f t="shared" si="11"/>
        <v>14707.779999999999</v>
      </c>
      <c r="F66" s="501">
        <f t="shared" si="11"/>
        <v>0</v>
      </c>
      <c r="G66" s="501">
        <f t="shared" si="11"/>
        <v>0</v>
      </c>
      <c r="H66" s="501">
        <f t="shared" si="11"/>
        <v>0</v>
      </c>
      <c r="I66" s="501">
        <f t="shared" si="11"/>
        <v>0</v>
      </c>
      <c r="J66" s="501">
        <f t="shared" si="11"/>
        <v>0</v>
      </c>
      <c r="K66" s="501">
        <f t="shared" si="11"/>
        <v>0</v>
      </c>
      <c r="L66" s="501">
        <f t="shared" si="11"/>
        <v>0</v>
      </c>
      <c r="M66" s="501">
        <f t="shared" si="11"/>
        <v>0</v>
      </c>
      <c r="N66" s="501">
        <f t="shared" si="11"/>
        <v>0</v>
      </c>
      <c r="O66" s="501">
        <f>O4+O5+O6+O11+O16+O19+O25+O55+O59+O62+O63+O64+O65</f>
        <v>1638367.53</v>
      </c>
      <c r="P66" s="501">
        <f>P4+P5+P6+P11+P16+P19+P25+P55+P59+P62+P63+P64+P65</f>
        <v>0</v>
      </c>
      <c r="Q66" s="464" t="e">
        <f>O66/P66*100</f>
        <v>#DIV/0!</v>
      </c>
      <c r="R66" s="17"/>
    </row>
    <row r="67" spans="1:18" ht="17.25" hidden="1" customHeight="1" thickBot="1" x14ac:dyDescent="0.25">
      <c r="A67" s="138">
        <v>51</v>
      </c>
      <c r="B67" s="146" t="s">
        <v>152</v>
      </c>
      <c r="C67" s="11">
        <f>LABORAT!C67+LABGESTÃO!C67+LIRES!C67+LABMAN!C67+LATEC!C67+LAVSA!C67+LABFORM!C67+PROVOC!C67+LATEPS!C67</f>
        <v>0</v>
      </c>
      <c r="D67" s="11">
        <f>LABORAT!D67+LABGESTÃO!D67+LIRES!D67+LABMAN!D67+LATEC!D67+LAVSA!D67+LABFORM!D67+PROVOC!D67+LATEPS!D67</f>
        <v>0</v>
      </c>
      <c r="E67" s="11">
        <f>LABORAT!E67+LABGESTÃO!E67+LIRES!E67+LABMAN!E67+LATEC!E67+LAVSA!E67+LABFORM!E67+PROVOC!E67+LATEPS!E67</f>
        <v>0</v>
      </c>
      <c r="F67" s="11">
        <f>LABORAT!F67+LABGESTÃO!F67+LIRES!F67+LABMAN!F67+LATEC!F67+LAVSA!F67+LABFORM!F67+PROVOC!F67+LATEPS!F67</f>
        <v>0</v>
      </c>
      <c r="G67" s="11">
        <f>LABORAT!G67+LABGESTÃO!G67+LIRES!G67+LABMAN!G67+LATEC!G67+LAVSA!G67+LABFORM!G67+PROVOC!G67+LATEPS!G67</f>
        <v>0</v>
      </c>
      <c r="H67" s="11">
        <f>LABORAT!H67+LABGESTÃO!H67+LIRES!H67+LABMAN!H67+LATEC!H67+LAVSA!H67+LABFORM!H67+PROVOC!H67+LATEPS!H67</f>
        <v>0</v>
      </c>
      <c r="I67" s="11">
        <f>LABORAT!I67+LABGESTÃO!I67+LIRES!I67+LABMAN!I67+LATEC!I67+LAVSA!I67+LABFORM!I67+PROVOC!I67+LATEPS!I67</f>
        <v>0</v>
      </c>
      <c r="J67" s="11">
        <f>LABORAT!J67+LABGESTÃO!J67+LIRES!J67+LABMAN!J67+LATEC!J67+LAVSA!J67+LABFORM!J67+PROVOC!J67+LATEPS!J67</f>
        <v>0</v>
      </c>
      <c r="K67" s="11">
        <f>LABORAT!K67+LABGESTÃO!K67+LIRES!K67+LABMAN!K67+LATEC!K67+LAVSA!K67+LABFORM!K67+PROVOC!K67+LATEPS!K67</f>
        <v>0</v>
      </c>
      <c r="L67" s="11">
        <f>LABORAT!L67+LABGESTÃO!L67+LIRES!L67+LABMAN!L67+LATEC!L67+LAVSA!L67+LABFORM!L67+PROVOC!L67+LATEPS!L67</f>
        <v>0</v>
      </c>
      <c r="M67" s="11">
        <f>LABORAT!M67+LABGESTÃO!M67+LIRES!M67+LABMAN!M67+LATEC!M67+LAVSA!M67+LABFORM!M67+PROVOC!M67+LATEPS!M67</f>
        <v>0</v>
      </c>
      <c r="N67" s="11">
        <f>LABORAT!N67+LABGESTÃO!N67+LIRES!N67+LABMAN!N67+LATEC!N67+LAVSA!N67+LABFORM!N67+PROVOC!N67+LATEPS!N67</f>
        <v>0</v>
      </c>
      <c r="O67" s="35">
        <f>SUM(C67:N67)</f>
        <v>0</v>
      </c>
      <c r="P67" s="12">
        <f>LABORAT!P67+LABGESTÃO!P67+LIRES!P67+LABMAN!P67+LATEC!P67+LAVSA!P67+LABFORM!P67+PROVOC!P67+LATEPS!P67</f>
        <v>0</v>
      </c>
      <c r="Q67" s="36"/>
      <c r="R67" s="17"/>
    </row>
    <row r="68" spans="1:18" ht="15" customHeight="1" thickBot="1" x14ac:dyDescent="0.25">
      <c r="A68" s="195">
        <v>52</v>
      </c>
      <c r="B68" s="139" t="s">
        <v>164</v>
      </c>
      <c r="C68" s="12">
        <f>LABORAT!C68+LABGESTÃO!C68+LIRES!C68+LABMAN!C68+LATEC!C68+LAVSA!C68+LABFORM!C68+PROVOC!C68+LATEPS!C68</f>
        <v>0</v>
      </c>
      <c r="D68" s="12">
        <f>LABORAT!D68+LABGESTÃO!D68+LIRES!D68+LABMAN!D68+LATEC!D68+LAVSA!D68+LABFORM!D68+PROVOC!D68+LATEPS!D68</f>
        <v>0</v>
      </c>
      <c r="E68" s="12">
        <f>LABORAT!E68+LABGESTÃO!E68+LIRES!E68+LABMAN!E68+LATEC!E68+LAVSA!E68+LABFORM!E68+PROVOC!E68+LATEPS!E68</f>
        <v>0</v>
      </c>
      <c r="F68" s="12">
        <f>LABORAT!F68+LABGESTÃO!F68+LIRES!F68+LABMAN!F68+LATEC!F68+LAVSA!F68+LABFORM!F68+PROVOC!F68+LATEPS!F68</f>
        <v>0</v>
      </c>
      <c r="G68" s="12">
        <f>LABORAT!G68+LABGESTÃO!G68+LIRES!G68+LABMAN!G68+LATEC!G68+LAVSA!G68+LABFORM!G68+PROVOC!G68+LATEPS!G68</f>
        <v>0</v>
      </c>
      <c r="H68" s="12">
        <f>LABORAT!H68+LABGESTÃO!H68+LIRES!H68+LABMAN!H68+LATEC!H68+LAVSA!H68+LABFORM!H68+PROVOC!H68+LATEPS!H68</f>
        <v>0</v>
      </c>
      <c r="I68" s="12">
        <f>LABORAT!I68+LABGESTÃO!I68+LIRES!I68+LABMAN!I68+LATEC!I68+LAVSA!I68+LABFORM!I68+PROVOC!I68+LATEPS!I68</f>
        <v>0</v>
      </c>
      <c r="J68" s="12">
        <f>LABORAT!J68+LABGESTÃO!J68+LIRES!J68+LABMAN!J68+LATEC!J68+LAVSA!J68+LABFORM!J68+PROVOC!J68+LATEPS!J68</f>
        <v>0</v>
      </c>
      <c r="K68" s="12">
        <f>LABORAT!K68+LABGESTÃO!K68+LIRES!K68+LABMAN!K68+LATEC!K68+LAVSA!K68+LABFORM!K68+PROVOC!K68+LATEPS!K68</f>
        <v>0</v>
      </c>
      <c r="L68" s="12">
        <f>LABORAT!L68+LABGESTÃO!L68+LIRES!L68+LABMAN!L68+LATEC!L68+LAVSA!L68+LABFORM!L68+PROVOC!L68+LATEPS!L68</f>
        <v>0</v>
      </c>
      <c r="M68" s="12">
        <f>LABORAT!M68+LABGESTÃO!M68+LIRES!M68+LABMAN!M68+LATEC!M68+LAVSA!M68+LABFORM!M68+PROVOC!M68+LATEPS!M68</f>
        <v>0</v>
      </c>
      <c r="N68" s="12">
        <f>LABORAT!N68+LABGESTÃO!N68+LIRES!N68+LABMAN!N68+LATEC!N68+LAVSA!N68+LABFORM!N68+PROVOC!N68+LATEPS!N68</f>
        <v>0</v>
      </c>
      <c r="O68" s="41">
        <f>SUM(C68:N68)</f>
        <v>0</v>
      </c>
      <c r="P68" s="12">
        <f>LABORAT!P68+LABGESTÃO!P68+LIRES!P68+LABMAN!P68+LATEC!P68+LAVSA!P68+LABFORM!P68+PROVOC!P68+LATEPS!P68</f>
        <v>0</v>
      </c>
      <c r="Q68" s="196" t="e">
        <f>O68/P68*100</f>
        <v>#DIV/0!</v>
      </c>
      <c r="R68" s="17"/>
    </row>
    <row r="69" spans="1:18" ht="15" customHeight="1" thickBot="1" x14ac:dyDescent="0.25">
      <c r="A69" s="877" t="s">
        <v>163</v>
      </c>
      <c r="B69" s="878"/>
      <c r="C69" s="310">
        <f>SUM(C66:C68)</f>
        <v>817272.14</v>
      </c>
      <c r="D69" s="310">
        <f t="shared" ref="D69:M69" si="12">SUM(D66:D68)</f>
        <v>806387.61</v>
      </c>
      <c r="E69" s="310">
        <f t="shared" si="12"/>
        <v>14707.779999999999</v>
      </c>
      <c r="F69" s="310">
        <f t="shared" si="12"/>
        <v>0</v>
      </c>
      <c r="G69" s="310">
        <f t="shared" si="12"/>
        <v>0</v>
      </c>
      <c r="H69" s="310">
        <f t="shared" si="12"/>
        <v>0</v>
      </c>
      <c r="I69" s="310">
        <f t="shared" si="12"/>
        <v>0</v>
      </c>
      <c r="J69" s="310">
        <f t="shared" si="12"/>
        <v>0</v>
      </c>
      <c r="K69" s="310">
        <f t="shared" si="12"/>
        <v>0</v>
      </c>
      <c r="L69" s="310">
        <f t="shared" si="12"/>
        <v>0</v>
      </c>
      <c r="M69" s="310">
        <f t="shared" si="12"/>
        <v>0</v>
      </c>
      <c r="N69" s="310">
        <f>SUM(N66:N68)</f>
        <v>0</v>
      </c>
      <c r="O69" s="311">
        <f>SUM(O66:O68)</f>
        <v>1638367.53</v>
      </c>
      <c r="P69" s="311">
        <f>P66+P68</f>
        <v>0</v>
      </c>
      <c r="Q69" s="312" t="e">
        <f>O69/P69*100</f>
        <v>#DIV/0!</v>
      </c>
      <c r="R69" s="17"/>
    </row>
    <row r="70" spans="1:18" ht="17.25" customHeight="1" x14ac:dyDescent="0.2">
      <c r="A70" s="392"/>
      <c r="B70" s="425"/>
      <c r="C70" s="416"/>
      <c r="D70" s="416"/>
      <c r="E70" s="416"/>
      <c r="F70" s="416"/>
      <c r="G70" s="416"/>
      <c r="H70" s="398"/>
      <c r="I70" s="398"/>
      <c r="J70" s="398"/>
      <c r="K70" s="395"/>
      <c r="L70" s="17"/>
      <c r="M70" s="17"/>
      <c r="N70" s="17"/>
      <c r="O70" s="17"/>
      <c r="P70" s="28"/>
      <c r="Q70" s="17"/>
      <c r="R70" s="17"/>
    </row>
    <row r="71" spans="1:18" ht="12" x14ac:dyDescent="0.2">
      <c r="A71" s="426" t="s">
        <v>286</v>
      </c>
      <c r="B71" s="864" t="s">
        <v>436</v>
      </c>
      <c r="C71" s="402"/>
      <c r="D71" s="402"/>
      <c r="E71" s="402"/>
      <c r="F71" s="416"/>
      <c r="G71" s="416"/>
      <c r="H71" s="395"/>
      <c r="I71" s="398"/>
      <c r="J71" s="398"/>
      <c r="K71" s="395"/>
      <c r="L71" s="17"/>
      <c r="M71" s="17"/>
      <c r="N71" s="28"/>
      <c r="O71" s="17"/>
      <c r="P71" s="17"/>
      <c r="Q71" s="17"/>
      <c r="R71" s="17"/>
    </row>
    <row r="72" spans="1:18" ht="12" x14ac:dyDescent="0.2">
      <c r="A72" s="426" t="s">
        <v>291</v>
      </c>
      <c r="B72" s="883" t="s">
        <v>443</v>
      </c>
      <c r="C72" s="883"/>
      <c r="D72" s="883"/>
      <c r="E72" s="883"/>
      <c r="F72" s="883"/>
      <c r="G72" s="883"/>
      <c r="H72" s="402"/>
      <c r="I72" s="402"/>
      <c r="J72" s="402"/>
      <c r="K72" s="402"/>
      <c r="L72" s="16"/>
      <c r="M72" s="16"/>
      <c r="N72" s="16"/>
      <c r="O72" s="16"/>
      <c r="P72" s="28"/>
      <c r="Q72" s="17"/>
      <c r="R72" s="17"/>
    </row>
    <row r="73" spans="1:18" ht="12" x14ac:dyDescent="0.2">
      <c r="A73" s="426"/>
      <c r="B73" s="17"/>
      <c r="C73" s="402"/>
      <c r="D73" s="402"/>
      <c r="E73" s="402"/>
      <c r="F73" s="416"/>
      <c r="G73" s="416"/>
      <c r="H73" s="395"/>
      <c r="I73" s="395"/>
      <c r="J73" s="395"/>
      <c r="K73" s="398"/>
      <c r="L73" s="17"/>
      <c r="M73" s="17"/>
      <c r="N73" s="17"/>
      <c r="O73" s="17"/>
      <c r="P73" s="17"/>
      <c r="Q73" s="17"/>
      <c r="R73" s="17"/>
    </row>
    <row r="74" spans="1:18" ht="12" x14ac:dyDescent="0.2">
      <c r="A74" s="406"/>
      <c r="B74" s="395"/>
      <c r="C74" s="402"/>
      <c r="D74" s="402"/>
      <c r="E74" s="402"/>
      <c r="F74" s="416"/>
      <c r="G74" s="416"/>
      <c r="H74" s="395"/>
      <c r="I74" s="395"/>
      <c r="J74" s="395"/>
      <c r="K74" s="398"/>
      <c r="L74" s="17"/>
      <c r="M74" s="17"/>
      <c r="N74" s="17"/>
      <c r="O74" s="17"/>
      <c r="P74" s="17"/>
      <c r="Q74" s="17"/>
      <c r="R74" s="17"/>
    </row>
    <row r="75" spans="1:18" ht="12" x14ac:dyDescent="0.2">
      <c r="A75" s="406"/>
      <c r="B75" s="395"/>
      <c r="C75" s="402"/>
      <c r="D75" s="402"/>
      <c r="E75" s="402"/>
      <c r="F75" s="416"/>
      <c r="G75" s="416"/>
      <c r="H75" s="398"/>
      <c r="I75" s="395"/>
      <c r="J75" s="395"/>
      <c r="K75" s="395"/>
      <c r="L75" s="17"/>
      <c r="M75" s="17"/>
      <c r="N75" s="17"/>
      <c r="O75" s="17"/>
      <c r="P75" s="17"/>
      <c r="Q75" s="17"/>
      <c r="R75" s="17"/>
    </row>
    <row r="76" spans="1:18" ht="12" x14ac:dyDescent="0.2">
      <c r="A76" s="407"/>
      <c r="B76" s="395"/>
      <c r="C76" s="402"/>
      <c r="D76" s="402"/>
      <c r="E76" s="402"/>
      <c r="F76" s="416"/>
      <c r="G76" s="416"/>
      <c r="H76" s="395"/>
      <c r="I76" s="398"/>
      <c r="J76" s="395"/>
      <c r="K76" s="395"/>
      <c r="L76" s="17"/>
      <c r="M76" s="17"/>
      <c r="N76" s="17"/>
      <c r="O76" s="17"/>
      <c r="P76" s="17"/>
      <c r="Q76" s="17"/>
      <c r="R76" s="17"/>
    </row>
    <row r="77" spans="1:18" ht="12" x14ac:dyDescent="0.2">
      <c r="A77" s="407"/>
      <c r="B77" s="395"/>
      <c r="C77" s="402"/>
      <c r="D77" s="402"/>
      <c r="E77" s="402"/>
      <c r="F77" s="416"/>
      <c r="G77" s="416"/>
      <c r="H77" s="395"/>
      <c r="I77" s="395"/>
      <c r="J77" s="395"/>
      <c r="K77" s="395"/>
      <c r="L77" s="17"/>
      <c r="M77" s="17"/>
      <c r="N77" s="17"/>
      <c r="O77" s="17"/>
      <c r="P77" s="17"/>
      <c r="Q77" s="17"/>
      <c r="R77" s="17"/>
    </row>
    <row r="78" spans="1:18" ht="12" x14ac:dyDescent="0.2">
      <c r="A78" s="407"/>
      <c r="B78" s="395"/>
      <c r="C78" s="416"/>
      <c r="D78" s="416"/>
      <c r="E78" s="416"/>
      <c r="F78" s="416"/>
      <c r="G78" s="416"/>
      <c r="H78" s="398"/>
      <c r="I78" s="395"/>
      <c r="J78" s="395"/>
      <c r="K78" s="395"/>
      <c r="L78" s="17"/>
      <c r="M78" s="17"/>
      <c r="N78" s="17"/>
      <c r="O78" s="17"/>
      <c r="P78" s="17"/>
      <c r="Q78" s="17"/>
      <c r="R78" s="17"/>
    </row>
    <row r="79" spans="1:18" ht="12" x14ac:dyDescent="0.2">
      <c r="A79" s="18"/>
      <c r="B79" s="17"/>
      <c r="C79" s="27"/>
      <c r="D79" s="27"/>
      <c r="E79" s="27"/>
      <c r="F79" s="27"/>
      <c r="G79" s="27"/>
      <c r="H79" s="28"/>
      <c r="I79" s="17"/>
      <c r="J79" s="17"/>
      <c r="K79" s="17"/>
      <c r="L79" s="17"/>
      <c r="M79" s="17"/>
      <c r="N79" s="17"/>
      <c r="O79" s="17"/>
      <c r="P79" s="17"/>
      <c r="Q79" s="17"/>
      <c r="R79" s="17"/>
    </row>
    <row r="80" spans="1:18" ht="12" x14ac:dyDescent="0.2">
      <c r="A80" s="18"/>
      <c r="B80" s="17"/>
      <c r="C80" s="27"/>
      <c r="D80" s="27"/>
      <c r="E80" s="27"/>
      <c r="F80" s="27"/>
      <c r="G80" s="27"/>
      <c r="H80" s="28"/>
      <c r="I80" s="17"/>
      <c r="J80" s="17"/>
      <c r="K80" s="17"/>
      <c r="L80" s="17"/>
      <c r="M80" s="17"/>
      <c r="N80" s="17"/>
      <c r="O80" s="17"/>
      <c r="P80" s="17"/>
      <c r="Q80" s="17"/>
      <c r="R80" s="17"/>
    </row>
    <row r="81" spans="1:18" ht="12" x14ac:dyDescent="0.2">
      <c r="A81" s="18"/>
      <c r="B81" s="17"/>
      <c r="C81" s="27"/>
      <c r="D81" s="27"/>
      <c r="E81" s="27"/>
      <c r="F81" s="27"/>
      <c r="G81" s="2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</row>
    <row r="82" spans="1:18" ht="12" x14ac:dyDescent="0.2">
      <c r="A82" s="18"/>
      <c r="B82" s="17"/>
      <c r="C82" s="27"/>
      <c r="D82" s="27"/>
      <c r="E82" s="27"/>
      <c r="F82" s="27"/>
      <c r="G82" s="2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</row>
    <row r="83" spans="1:18" ht="12" x14ac:dyDescent="0.2">
      <c r="A83" s="18"/>
      <c r="B83" s="17"/>
      <c r="C83" s="27"/>
      <c r="D83" s="27"/>
      <c r="E83" s="27"/>
      <c r="F83" s="27"/>
      <c r="G83" s="2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</row>
    <row r="84" spans="1:18" ht="12" x14ac:dyDescent="0.2">
      <c r="A84" s="18"/>
      <c r="B84" s="17"/>
      <c r="C84" s="27"/>
      <c r="D84" s="27"/>
      <c r="E84" s="27"/>
      <c r="F84" s="27"/>
      <c r="G84" s="2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</row>
    <row r="85" spans="1:18" ht="12" x14ac:dyDescent="0.2">
      <c r="A85" s="18"/>
      <c r="B85" s="17"/>
      <c r="C85" s="27"/>
      <c r="D85" s="27"/>
      <c r="E85" s="27"/>
      <c r="F85" s="27"/>
      <c r="G85" s="2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</row>
    <row r="86" spans="1:18" ht="12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</row>
    <row r="87" spans="1:18" ht="12" x14ac:dyDescent="0.2">
      <c r="A87" s="18"/>
      <c r="B87" s="17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</row>
    <row r="88" spans="1:18" ht="12" x14ac:dyDescent="0.2">
      <c r="A88" s="18"/>
      <c r="B88" s="17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ht="12" x14ac:dyDescent="0.2">
      <c r="A89" s="18"/>
      <c r="B89" s="17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1:18" ht="12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ht="12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</sheetData>
  <mergeCells count="5">
    <mergeCell ref="A2:P2"/>
    <mergeCell ref="A69:B69"/>
    <mergeCell ref="A66:B66"/>
    <mergeCell ref="A3:B3"/>
    <mergeCell ref="B72:G72"/>
  </mergeCells>
  <phoneticPr fontId="0" type="noConversion"/>
  <printOptions horizontalCentered="1"/>
  <pageMargins left="0.19685039370078741" right="0.19685039370078741" top="0.6692913385826772" bottom="0.27559055118110237" header="0.35433070866141736" footer="0.15748031496062992"/>
  <pageSetup paperSize="9" scale="55" orientation="landscape" r:id="rId1"/>
  <headerFooter alignWithMargins="0">
    <oddHeader>&amp;L&amp;9Seção Financeira/ SADM/ EPSJV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-0.499984740745262"/>
  </sheetPr>
  <dimension ref="A1:AB165"/>
  <sheetViews>
    <sheetView tabSelected="1"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M80" sqref="M80"/>
    </sheetView>
  </sheetViews>
  <sheetFormatPr defaultColWidth="9.28515625" defaultRowHeight="11.25" x14ac:dyDescent="0.2"/>
  <cols>
    <col min="1" max="1" width="4.42578125" style="14" customWidth="1"/>
    <col min="2" max="2" width="25" style="1" customWidth="1"/>
    <col min="3" max="3" width="12.7109375" style="3" bestFit="1" customWidth="1"/>
    <col min="4" max="4" width="13.7109375" style="3" customWidth="1"/>
    <col min="5" max="5" width="14.28515625" style="3" customWidth="1"/>
    <col min="6" max="6" width="12.7109375" style="3" customWidth="1"/>
    <col min="7" max="7" width="12.42578125" style="3" customWidth="1"/>
    <col min="8" max="8" width="14.28515625" style="1" customWidth="1"/>
    <col min="9" max="9" width="12.7109375" style="1" customWidth="1"/>
    <col min="10" max="10" width="12.42578125" style="1" bestFit="1" customWidth="1"/>
    <col min="11" max="11" width="12.42578125" style="1" customWidth="1"/>
    <col min="12" max="14" width="12.42578125" style="1" bestFit="1" customWidth="1"/>
    <col min="15" max="15" width="13.140625" style="1" bestFit="1" customWidth="1"/>
    <col min="16" max="16" width="13.5703125" style="1" bestFit="1" customWidth="1"/>
    <col min="17" max="17" width="8.85546875" style="14" customWidth="1"/>
    <col min="18" max="18" width="14.140625" style="14" bestFit="1" customWidth="1"/>
    <col min="19" max="19" width="15.42578125" style="59" customWidth="1"/>
    <col min="20" max="20" width="2" style="1" customWidth="1"/>
    <col min="21" max="21" width="12.42578125" style="1" bestFit="1" customWidth="1"/>
    <col min="22" max="22" width="14.7109375" style="1" customWidth="1"/>
    <col min="23" max="23" width="10.28515625" style="1" bestFit="1" customWidth="1"/>
    <col min="24" max="16384" width="9.28515625" style="1"/>
  </cols>
  <sheetData>
    <row r="1" spans="1:23" ht="17.25" customHeight="1" x14ac:dyDescent="0.2">
      <c r="A1" s="893" t="s">
        <v>418</v>
      </c>
      <c r="B1" s="893"/>
      <c r="C1" s="893"/>
      <c r="D1" s="893"/>
      <c r="E1" s="893"/>
      <c r="F1" s="893"/>
      <c r="G1" s="893"/>
      <c r="H1" s="893"/>
      <c r="I1" s="893"/>
      <c r="J1" s="893"/>
      <c r="K1" s="893"/>
      <c r="L1" s="893"/>
      <c r="M1" s="893"/>
      <c r="N1" s="893"/>
      <c r="O1" s="893"/>
      <c r="P1" s="893"/>
      <c r="Q1" s="893"/>
      <c r="R1" s="893"/>
      <c r="S1" s="893"/>
      <c r="T1" s="185"/>
    </row>
    <row r="2" spans="1:23" ht="17.25" customHeight="1" x14ac:dyDescent="0.2">
      <c r="A2" s="905" t="s">
        <v>0</v>
      </c>
      <c r="B2" s="722" t="s">
        <v>1</v>
      </c>
      <c r="C2" s="902" t="s">
        <v>116</v>
      </c>
      <c r="D2" s="903"/>
      <c r="E2" s="903"/>
      <c r="F2" s="903"/>
      <c r="G2" s="903"/>
      <c r="H2" s="903"/>
      <c r="I2" s="903"/>
      <c r="J2" s="903"/>
      <c r="K2" s="903"/>
      <c r="L2" s="903"/>
      <c r="M2" s="903"/>
      <c r="N2" s="904"/>
      <c r="O2" s="900" t="s">
        <v>28</v>
      </c>
      <c r="P2" s="896" t="s">
        <v>139</v>
      </c>
      <c r="Q2" s="894" t="s">
        <v>76</v>
      </c>
      <c r="R2" s="900" t="s">
        <v>221</v>
      </c>
      <c r="S2" s="592" t="s">
        <v>1</v>
      </c>
    </row>
    <row r="3" spans="1:23" s="121" customFormat="1" ht="14.25" customHeight="1" x14ac:dyDescent="0.2">
      <c r="A3" s="906"/>
      <c r="B3" s="723" t="s">
        <v>2</v>
      </c>
      <c r="C3" s="95" t="s">
        <v>13</v>
      </c>
      <c r="D3" s="96" t="s">
        <v>14</v>
      </c>
      <c r="E3" s="96" t="s">
        <v>15</v>
      </c>
      <c r="F3" s="96" t="s">
        <v>16</v>
      </c>
      <c r="G3" s="96" t="s">
        <v>17</v>
      </c>
      <c r="H3" s="159" t="s">
        <v>3</v>
      </c>
      <c r="I3" s="97" t="s">
        <v>4</v>
      </c>
      <c r="J3" s="97" t="s">
        <v>5</v>
      </c>
      <c r="K3" s="98" t="s">
        <v>6</v>
      </c>
      <c r="L3" s="97" t="s">
        <v>7</v>
      </c>
      <c r="M3" s="97" t="s">
        <v>8</v>
      </c>
      <c r="N3" s="99" t="s">
        <v>9</v>
      </c>
      <c r="O3" s="901"/>
      <c r="P3" s="897"/>
      <c r="Q3" s="895"/>
      <c r="R3" s="901"/>
      <c r="S3" s="593" t="s">
        <v>2</v>
      </c>
    </row>
    <row r="4" spans="1:23" ht="12.4" customHeight="1" x14ac:dyDescent="0.2">
      <c r="A4" s="148">
        <v>14</v>
      </c>
      <c r="B4" s="218" t="s">
        <v>32</v>
      </c>
      <c r="C4" s="102">
        <f>'TOT-DIR.'!C4+'TOT-VICE-DI'!C4+'TOT-VICE-ENS.'!C4+'TOT-VICE-PESQ.'!C4+'TOT-LABORAT.'!C4</f>
        <v>0</v>
      </c>
      <c r="D4" s="102">
        <f>'TOT-DIR.'!D4+'TOT-VICE-DI'!D4+'TOT-VICE-ENS.'!D4+'TOT-VICE-PESQ.'!D4+'TOT-LABORAT.'!D4</f>
        <v>0</v>
      </c>
      <c r="E4" s="102">
        <f>'TOT-DIR.'!E4+'TOT-VICE-DI'!E4+'TOT-VICE-ENS.'!E4+'TOT-VICE-PESQ.'!E4+'TOT-LABORAT.'!E4</f>
        <v>7873.8499999999995</v>
      </c>
      <c r="F4" s="102">
        <f>'TOT-DIR.'!F4+'TOT-VICE-DI'!F4+'TOT-VICE-ENS.'!F4+'TOT-VICE-PESQ.'!F4+'TOT-LABORAT.'!F4</f>
        <v>0</v>
      </c>
      <c r="G4" s="104">
        <f>'TOT-DIR.'!G4+'TOT-VICE-DI'!G4+'TOT-VICE-ENS.'!G4+'TOT-VICE-PESQ.'!G4+'TOT-LABORAT.'!G4</f>
        <v>0</v>
      </c>
      <c r="H4" s="102">
        <f>'TOT-DIR.'!H4+'TOT-VICE-DI'!H4+'TOT-VICE-ENS.'!H4+'TOT-VICE-PESQ.'!H4+'TOT-LABORAT.'!H4</f>
        <v>0</v>
      </c>
      <c r="I4" s="603">
        <f>'TOT-DIR.'!I4+'TOT-VICE-DI'!I4+'TOT-VICE-ENS.'!I4+'TOT-VICE-PESQ.'!I4+'TOT-LABORAT.'!I4</f>
        <v>0</v>
      </c>
      <c r="J4" s="102">
        <f>'TOT-DIR.'!J4+'TOT-VICE-DI'!J4+'TOT-VICE-ENS.'!J4+'TOT-VICE-PESQ.'!J4+'TOT-LABORAT.'!J4</f>
        <v>0</v>
      </c>
      <c r="K4" s="102">
        <f>'TOT-DIR.'!K4+'TOT-VICE-DI'!K4+'TOT-VICE-ENS.'!K4+'TOT-VICE-PESQ.'!K4+'TOT-LABORAT.'!K4</f>
        <v>0</v>
      </c>
      <c r="L4" s="102">
        <f>'TOT-DIR.'!L4+'TOT-VICE-DI'!L4+'TOT-VICE-ENS.'!L4+'TOT-VICE-PESQ.'!L4+'TOT-LABORAT.'!L4</f>
        <v>0</v>
      </c>
      <c r="M4" s="102">
        <f>'TOT-DIR.'!M4+'TOT-VICE-DI'!M4+'TOT-VICE-ENS.'!M4+'TOT-VICE-PESQ.'!M4+'TOT-LABORAT.'!M4</f>
        <v>0</v>
      </c>
      <c r="N4" s="102">
        <f>'TOT-DIR.'!N4+'TOT-VICE-DI'!N4+'TOT-VICE-ENS.'!N4+'TOT-VICE-PESQ.'!N4+'TOT-LABORAT.'!N4</f>
        <v>0</v>
      </c>
      <c r="O4" s="612">
        <f>SUM(C4:N4)</f>
        <v>7873.8499999999995</v>
      </c>
      <c r="P4" s="733">
        <f>'TOT-DIR.'!P4+'TOT-VICE-DI'!P4+'TOT-VICE-ENS.'!P4+'TOT-VICE-PESQ.'!P4+'TOT-LABORAT.'!P4</f>
        <v>0</v>
      </c>
      <c r="Q4" s="149" t="e">
        <f>O4/P4*100</f>
        <v>#DIV/0!</v>
      </c>
      <c r="R4" s="483">
        <f>P4-O4</f>
        <v>-7873.8499999999995</v>
      </c>
      <c r="S4" s="594" t="s">
        <v>53</v>
      </c>
      <c r="T4" s="13"/>
      <c r="U4" s="13"/>
      <c r="V4" s="13"/>
      <c r="W4" s="13"/>
    </row>
    <row r="5" spans="1:23" ht="12.4" customHeight="1" x14ac:dyDescent="0.2">
      <c r="A5" s="467" t="s">
        <v>149</v>
      </c>
      <c r="B5" s="218" t="s">
        <v>219</v>
      </c>
      <c r="C5" s="104">
        <f>'TOT-DIR.'!C5+'TOT-VICE-DI'!C5+'TOT-VICE-ENS.'!C5+'TOT-VICE-PESQ.'!C5+'TOT-LABORAT.'!C5</f>
        <v>104500</v>
      </c>
      <c r="D5" s="104">
        <f>'TOT-DIR.'!D5+'TOT-VICE-DI'!D5+'TOT-VICE-ENS.'!D5+'TOT-VICE-PESQ.'!D5+'TOT-LABORAT.'!D5</f>
        <v>104100</v>
      </c>
      <c r="E5" s="104">
        <f>'TOT-DIR.'!E5+'TOT-VICE-DI'!E5+'TOT-VICE-ENS.'!E5+'TOT-VICE-PESQ.'!E5+'TOT-LABORAT.'!E5</f>
        <v>0</v>
      </c>
      <c r="F5" s="104">
        <f>'TOT-DIR.'!F5+'TOT-VICE-DI'!F5+'TOT-VICE-ENS.'!F5+'TOT-VICE-PESQ.'!F5+'TOT-LABORAT.'!F5</f>
        <v>0</v>
      </c>
      <c r="G5" s="104">
        <f>'TOT-DIR.'!G5+'TOT-VICE-DI'!G5+'TOT-VICE-ENS.'!G5+'TOT-VICE-PESQ.'!G5+'TOT-LABORAT.'!G5</f>
        <v>0</v>
      </c>
      <c r="H5" s="104">
        <f>'TOT-DIR.'!H5+'TOT-VICE-DI'!H5+'TOT-VICE-ENS.'!H5+'TOT-VICE-PESQ.'!H5+'TOT-LABORAT.'!H5</f>
        <v>0</v>
      </c>
      <c r="I5" s="632">
        <f>'TOT-DIR.'!I5+'TOT-VICE-DI'!I5+'TOT-VICE-ENS.'!I5+'TOT-VICE-PESQ.'!I5+'TOT-LABORAT.'!I5</f>
        <v>0</v>
      </c>
      <c r="J5" s="104">
        <f>'TOT-DIR.'!J5+'TOT-VICE-DI'!J5+'TOT-VICE-ENS.'!J5+'TOT-VICE-PESQ.'!J5+'TOT-LABORAT.'!J5</f>
        <v>0</v>
      </c>
      <c r="K5" s="104">
        <f>'TOT-DIR.'!K5+'TOT-VICE-DI'!K5+'TOT-VICE-ENS.'!K5+'TOT-VICE-PESQ.'!K5+'TOT-LABORAT.'!K5</f>
        <v>0</v>
      </c>
      <c r="L5" s="104">
        <f>'TOT-DIR.'!L5+'TOT-VICE-DI'!L5+'TOT-VICE-ENS.'!L5+'TOT-VICE-PESQ.'!L5+'TOT-LABORAT.'!L5</f>
        <v>0</v>
      </c>
      <c r="M5" s="104">
        <f>'TOT-DIR.'!M5+'TOT-VICE-DI'!M5+'TOT-VICE-ENS.'!M5+'TOT-VICE-PESQ.'!M5+'TOT-LABORAT.'!M5</f>
        <v>0</v>
      </c>
      <c r="N5" s="104">
        <f>'TOT-DIR.'!N5+'TOT-VICE-DI'!N5+'TOT-VICE-ENS.'!N5+'TOT-VICE-PESQ.'!N5+'TOT-LABORAT.'!N5</f>
        <v>0</v>
      </c>
      <c r="O5" s="612">
        <f>SUM(C5:N5)</f>
        <v>208600</v>
      </c>
      <c r="P5" s="734">
        <f>'TOT-DIR.'!P5+'TOT-VICE-DI'!P5+'TOT-VICE-ENS.'!P5+'TOT-VICE-PESQ.'!P5+'TOT-LABORAT.'!P5</f>
        <v>0</v>
      </c>
      <c r="Q5" s="149" t="e">
        <f>O5/P5*100</f>
        <v>#DIV/0!</v>
      </c>
      <c r="R5" s="483">
        <f>P5-O5</f>
        <v>-208600</v>
      </c>
      <c r="S5" s="594" t="s">
        <v>145</v>
      </c>
      <c r="T5" s="13"/>
      <c r="U5" s="13"/>
      <c r="V5" s="474"/>
      <c r="W5" s="13"/>
    </row>
    <row r="6" spans="1:23" ht="12.4" customHeight="1" x14ac:dyDescent="0.2">
      <c r="A6" s="148">
        <v>30</v>
      </c>
      <c r="B6" s="218" t="s">
        <v>23</v>
      </c>
      <c r="C6" s="102">
        <f>SUM(C7:C10)</f>
        <v>0</v>
      </c>
      <c r="D6" s="102">
        <f t="shared" ref="D6:N6" si="0">SUM(D7:D10)</f>
        <v>0</v>
      </c>
      <c r="E6" s="102">
        <f t="shared" si="0"/>
        <v>15536.78</v>
      </c>
      <c r="F6" s="102">
        <f t="shared" si="0"/>
        <v>0</v>
      </c>
      <c r="G6" s="102">
        <f>SUM(G7:G10)</f>
        <v>0</v>
      </c>
      <c r="H6" s="102">
        <f t="shared" si="0"/>
        <v>0</v>
      </c>
      <c r="I6" s="603">
        <f t="shared" si="0"/>
        <v>0</v>
      </c>
      <c r="J6" s="102">
        <f t="shared" si="0"/>
        <v>0</v>
      </c>
      <c r="K6" s="102">
        <f t="shared" si="0"/>
        <v>0</v>
      </c>
      <c r="L6" s="102">
        <f t="shared" si="0"/>
        <v>0</v>
      </c>
      <c r="M6" s="102">
        <f t="shared" si="0"/>
        <v>0</v>
      </c>
      <c r="N6" s="102">
        <f t="shared" si="0"/>
        <v>0</v>
      </c>
      <c r="O6" s="611">
        <f>SUM(O7:O10)</f>
        <v>15536.78</v>
      </c>
      <c r="P6" s="733">
        <f>SUM(P7:P10)</f>
        <v>0</v>
      </c>
      <c r="Q6" s="149" t="e">
        <f>O6/P6*100</f>
        <v>#DIV/0!</v>
      </c>
      <c r="R6" s="677">
        <f>P6-O6</f>
        <v>-15536.78</v>
      </c>
      <c r="S6" s="594" t="s">
        <v>23</v>
      </c>
      <c r="T6" s="13"/>
      <c r="U6" s="13"/>
      <c r="V6" s="13"/>
      <c r="W6" s="13"/>
    </row>
    <row r="7" spans="1:23" ht="12.4" customHeight="1" x14ac:dyDescent="0.2">
      <c r="A7" s="125"/>
      <c r="B7" s="109" t="s">
        <v>24</v>
      </c>
      <c r="C7" s="103">
        <f>'TOT-DIR.'!C7+'TOT-VICE-DI'!C7+'TOT-VICE-ENS.'!C7+'TOT-VICE-PESQ.'!C7+'TOT-LABORAT.'!C7</f>
        <v>0</v>
      </c>
      <c r="D7" s="103">
        <f>'TOT-DIR.'!D7+'TOT-VICE-DI'!D7+'TOT-VICE-ENS.'!D7+'TOT-VICE-PESQ.'!D7+'TOT-LABORAT.'!D7</f>
        <v>0</v>
      </c>
      <c r="E7" s="103">
        <f>'TOT-DIR.'!E7+'TOT-VICE-DI'!E7+'TOT-VICE-ENS.'!E7+'TOT-VICE-PESQ.'!E7+'TOT-LABORAT.'!E7</f>
        <v>15536.78</v>
      </c>
      <c r="F7" s="103">
        <f>'TOT-DIR.'!F7+'TOT-VICE-DI'!F7+'TOT-VICE-ENS.'!F7+'TOT-VICE-PESQ.'!F7+'TOT-LABORAT.'!F7</f>
        <v>0</v>
      </c>
      <c r="G7" s="103">
        <f>'TOT-DIR.'!G7+'TOT-VICE-DI'!G7+'TOT-VICE-ENS.'!G7+'TOT-VICE-PESQ.'!G7+'TOT-LABORAT.'!G7</f>
        <v>0</v>
      </c>
      <c r="H7" s="103">
        <f>'TOT-DIR.'!H7+'TOT-VICE-DI'!H7+'TOT-VICE-ENS.'!H7+'TOT-VICE-PESQ.'!H7+'TOT-LABORAT.'!H7</f>
        <v>0</v>
      </c>
      <c r="I7" s="605">
        <f>'TOT-DIR.'!I7+'TOT-VICE-DI'!I7+'TOT-VICE-ENS.'!I7+'TOT-VICE-PESQ.'!I7+'TOT-LABORAT.'!I7</f>
        <v>0</v>
      </c>
      <c r="J7" s="103">
        <f>'TOT-DIR.'!J7+'TOT-VICE-DI'!J7+'TOT-VICE-ENS.'!J7+'TOT-VICE-PESQ.'!J7+'TOT-LABORAT.'!J7</f>
        <v>0</v>
      </c>
      <c r="K7" s="103">
        <f>'TOT-DIR.'!K7+'TOT-VICE-DI'!K7+'TOT-VICE-ENS.'!K7+'TOT-VICE-PESQ.'!K7+'TOT-LABORAT.'!K7</f>
        <v>0</v>
      </c>
      <c r="L7" s="103">
        <f>'TOT-DIR.'!L7+'TOT-VICE-DI'!L7+'TOT-VICE-ENS.'!L7+'TOT-VICE-PESQ.'!L7+'TOT-LABORAT.'!L7</f>
        <v>0</v>
      </c>
      <c r="M7" s="103">
        <f>'TOT-DIR.'!M7+'TOT-VICE-DI'!M7+'TOT-VICE-ENS.'!M7+'TOT-VICE-PESQ.'!M7+'TOT-LABORAT.'!M7</f>
        <v>0</v>
      </c>
      <c r="N7" s="103">
        <f>'TOT-DIR.'!N7+'TOT-VICE-DI'!N7+'TOT-VICE-ENS.'!N7+'TOT-VICE-PESQ.'!N7+'TOT-LABORAT.'!N7</f>
        <v>0</v>
      </c>
      <c r="O7" s="190">
        <f>SUM(C7:N7)</f>
        <v>15536.78</v>
      </c>
      <c r="P7" s="190">
        <f>'TOT-DIR.'!P7+'TOT-VICE-DI'!P7+'TOT-VICE-ENS.'!P7+'TOT-VICE-PESQ.'!P7+'TOT-LABORAT.'!P7</f>
        <v>0</v>
      </c>
      <c r="Q7" s="151"/>
      <c r="R7" s="481"/>
      <c r="S7" s="595" t="s">
        <v>24</v>
      </c>
      <c r="T7" s="15"/>
      <c r="U7" s="13"/>
      <c r="V7" s="13"/>
      <c r="W7" s="13"/>
    </row>
    <row r="8" spans="1:23" ht="12.4" customHeight="1" x14ac:dyDescent="0.2">
      <c r="A8" s="83"/>
      <c r="B8" s="105" t="s">
        <v>41</v>
      </c>
      <c r="C8" s="110">
        <f>'TOT-DIR.'!C8+'TOT-VICE-DI'!C8+'TOT-VICE-ENS.'!C8+'TOT-VICE-PESQ.'!C8+'TOT-LABORAT.'!C8</f>
        <v>0</v>
      </c>
      <c r="D8" s="110">
        <f>'TOT-DIR.'!D8+'TOT-VICE-DI'!D8+'TOT-VICE-ENS.'!D8+'TOT-VICE-PESQ.'!D8+'TOT-LABORAT.'!D8</f>
        <v>0</v>
      </c>
      <c r="E8" s="110">
        <f>'TOT-DIR.'!E8+'TOT-VICE-DI'!E8+'TOT-VICE-ENS.'!E8+'TOT-VICE-PESQ.'!E8+'TOT-LABORAT.'!E8</f>
        <v>0</v>
      </c>
      <c r="F8" s="110">
        <f>'TOT-DIR.'!F8+'TOT-VICE-DI'!F8+'TOT-VICE-ENS.'!F8+'TOT-VICE-PESQ.'!F8+'TOT-LABORAT.'!F8</f>
        <v>0</v>
      </c>
      <c r="G8" s="110">
        <f>'TOT-DIR.'!G8+'TOT-VICE-DI'!G8+'TOT-VICE-ENS.'!G8+'TOT-VICE-PESQ.'!G8+'TOT-LABORAT.'!G8</f>
        <v>0</v>
      </c>
      <c r="H8" s="110">
        <f>'TOT-DIR.'!H8+'TOT-VICE-DI'!H8+'TOT-VICE-ENS.'!H8+'TOT-VICE-PESQ.'!H8+'TOT-LABORAT.'!H8</f>
        <v>0</v>
      </c>
      <c r="I8" s="602">
        <f>'TOT-DIR.'!I8+'TOT-VICE-DI'!I8+'TOT-VICE-ENS.'!I8+'TOT-VICE-PESQ.'!I8+'TOT-LABORAT.'!I8</f>
        <v>0</v>
      </c>
      <c r="J8" s="110">
        <f>'TOT-DIR.'!J8+'TOT-VICE-DI'!J8+'TOT-VICE-ENS.'!J8+'TOT-VICE-PESQ.'!J8+'TOT-LABORAT.'!J8</f>
        <v>0</v>
      </c>
      <c r="K8" s="110">
        <f>'TOT-DIR.'!K8+'TOT-VICE-DI'!K8+'TOT-VICE-ENS.'!K8+'TOT-VICE-PESQ.'!K8+'TOT-LABORAT.'!K8</f>
        <v>0</v>
      </c>
      <c r="L8" s="110">
        <f>'TOT-DIR.'!L8+'TOT-VICE-DI'!L8+'TOT-VICE-ENS.'!L8+'TOT-VICE-PESQ.'!L8+'TOT-LABORAT.'!L8</f>
        <v>0</v>
      </c>
      <c r="M8" s="110">
        <f>'TOT-DIR.'!M8+'TOT-VICE-DI'!M8+'TOT-VICE-ENS.'!M8+'TOT-VICE-PESQ.'!M8+'TOT-LABORAT.'!M8</f>
        <v>0</v>
      </c>
      <c r="N8" s="110">
        <f>'TOT-DIR.'!N8+'TOT-VICE-DI'!N8+'TOT-VICE-ENS.'!N8+'TOT-VICE-PESQ.'!N8+'TOT-LABORAT.'!N8</f>
        <v>0</v>
      </c>
      <c r="O8" s="190">
        <f>SUM(C8:N8)</f>
        <v>0</v>
      </c>
      <c r="P8" s="190">
        <f>'TOT-DIR.'!P8+'TOT-VICE-DI'!P8+'TOT-VICE-ENS.'!P8+'TOT-VICE-PESQ.'!P8+'TOT-LABORAT.'!P8</f>
        <v>0</v>
      </c>
      <c r="Q8" s="152"/>
      <c r="R8" s="491"/>
      <c r="S8" s="596" t="s">
        <v>41</v>
      </c>
      <c r="T8" s="246"/>
      <c r="U8" s="13"/>
      <c r="V8" s="13"/>
      <c r="W8" s="13"/>
    </row>
    <row r="9" spans="1:23" ht="12.4" customHeight="1" x14ac:dyDescent="0.2">
      <c r="A9" s="83"/>
      <c r="B9" s="105" t="s">
        <v>140</v>
      </c>
      <c r="C9" s="110">
        <f>'TOT-DIR.'!C9+'TOT-VICE-DI'!C9+'TOT-VICE-ENS.'!C9+'TOT-VICE-PESQ.'!C9+'TOT-LABORAT.'!C9</f>
        <v>0</v>
      </c>
      <c r="D9" s="110">
        <f>'TOT-DIR.'!D9+'TOT-VICE-DI'!D9+'TOT-VICE-ENS.'!D9+'TOT-VICE-PESQ.'!D9+'TOT-LABORAT.'!D9</f>
        <v>0</v>
      </c>
      <c r="E9" s="110">
        <f>'TOT-DIR.'!E9+'TOT-VICE-DI'!E9+'TOT-VICE-ENS.'!E9+'TOT-VICE-PESQ.'!E9+'TOT-LABORAT.'!E9</f>
        <v>0</v>
      </c>
      <c r="F9" s="110">
        <f>'TOT-DIR.'!F9+'TOT-VICE-DI'!F9+'TOT-VICE-ENS.'!F9+'TOT-VICE-PESQ.'!F9+'TOT-LABORAT.'!F9</f>
        <v>0</v>
      </c>
      <c r="G9" s="110">
        <f>'TOT-DIR.'!G9+'TOT-VICE-DI'!G9+'TOT-VICE-ENS.'!G9+'TOT-VICE-PESQ.'!G9+'TOT-LABORAT.'!G9</f>
        <v>0</v>
      </c>
      <c r="H9" s="110">
        <f>'TOT-DIR.'!H9+'TOT-VICE-DI'!H9+'TOT-VICE-ENS.'!H9+'TOT-VICE-PESQ.'!H9+'TOT-LABORAT.'!H9</f>
        <v>0</v>
      </c>
      <c r="I9" s="602">
        <f>'TOT-DIR.'!I9+'TOT-VICE-DI'!I9+'TOT-VICE-ENS.'!I9+'TOT-VICE-PESQ.'!I9+'TOT-LABORAT.'!I9</f>
        <v>0</v>
      </c>
      <c r="J9" s="110">
        <f>'TOT-DIR.'!J9+'TOT-VICE-DI'!J9+'TOT-VICE-ENS.'!J9+'TOT-VICE-PESQ.'!J9+'TOT-LABORAT.'!J9</f>
        <v>0</v>
      </c>
      <c r="K9" s="110">
        <f>'TOT-DIR.'!K9+'TOT-VICE-DI'!K9+'TOT-VICE-ENS.'!K9+'TOT-VICE-PESQ.'!K9+'TOT-LABORAT.'!K9</f>
        <v>0</v>
      </c>
      <c r="L9" s="110">
        <f>'TOT-DIR.'!L9+'TOT-VICE-DI'!L9+'TOT-VICE-ENS.'!L9+'TOT-VICE-PESQ.'!L9+'TOT-LABORAT.'!L9</f>
        <v>0</v>
      </c>
      <c r="M9" s="110">
        <f>'TOT-DIR.'!M9+'TOT-VICE-DI'!M9+'TOT-VICE-ENS.'!M9+'TOT-VICE-PESQ.'!M9+'TOT-LABORAT.'!M9</f>
        <v>0</v>
      </c>
      <c r="N9" s="110">
        <f>'TOT-DIR.'!N9+'TOT-VICE-DI'!N9+'TOT-VICE-ENS.'!N9+'TOT-VICE-PESQ.'!N9+'TOT-LABORAT.'!N9</f>
        <v>0</v>
      </c>
      <c r="O9" s="190">
        <f>SUM(C9:N9)</f>
        <v>0</v>
      </c>
      <c r="P9" s="190">
        <f>'TOT-DIR.'!P9+'TOT-VICE-DI'!P9+'TOT-VICE-ENS.'!P9+'TOT-VICE-PESQ.'!P9+'TOT-LABORAT.'!P9</f>
        <v>0</v>
      </c>
      <c r="Q9" s="152"/>
      <c r="R9" s="155"/>
      <c r="S9" s="596" t="s">
        <v>140</v>
      </c>
      <c r="T9" s="15"/>
      <c r="U9" s="13"/>
      <c r="V9" s="13"/>
      <c r="W9" s="13"/>
    </row>
    <row r="10" spans="1:23" ht="12.4" customHeight="1" x14ac:dyDescent="0.2">
      <c r="A10" s="116"/>
      <c r="B10" s="111" t="s">
        <v>305</v>
      </c>
      <c r="C10" s="107">
        <f>'TOT-DIR.'!C10+'TOT-VICE-DI'!C10+'TOT-VICE-ENS.'!C10+'TOT-VICE-PESQ.'!C10+'TOT-LABORAT.'!C10</f>
        <v>0</v>
      </c>
      <c r="D10" s="107">
        <f>'TOT-DIR.'!D10+'TOT-VICE-DI'!D10+'TOT-VICE-ENS.'!D10+'TOT-VICE-PESQ.'!D10+'TOT-LABORAT.'!D10</f>
        <v>0</v>
      </c>
      <c r="E10" s="107">
        <f>'TOT-DIR.'!E10+'TOT-VICE-DI'!E10+'TOT-VICE-ENS.'!E10+'TOT-VICE-PESQ.'!E10+'TOT-LABORAT.'!E10</f>
        <v>0</v>
      </c>
      <c r="F10" s="107">
        <f>'TOT-DIR.'!F10+'TOT-VICE-DI'!F10+'TOT-VICE-ENS.'!F10+'TOT-VICE-PESQ.'!F10+'TOT-LABORAT.'!F10</f>
        <v>0</v>
      </c>
      <c r="G10" s="107">
        <f>'TOT-DIR.'!G10+'TOT-VICE-DI'!G10+'TOT-VICE-ENS.'!G10+'TOT-VICE-PESQ.'!G10+'TOT-LABORAT.'!G10</f>
        <v>0</v>
      </c>
      <c r="H10" s="107">
        <f>'TOT-DIR.'!H10+'TOT-VICE-DI'!H10+'TOT-VICE-ENS.'!H10+'TOT-VICE-PESQ.'!H10+'TOT-LABORAT.'!H10</f>
        <v>0</v>
      </c>
      <c r="I10" s="604">
        <f>'TOT-DIR.'!I10+'TOT-VICE-DI'!I10+'TOT-VICE-ENS.'!I10+'TOT-VICE-PESQ.'!I10+'TOT-LABORAT.'!I10</f>
        <v>0</v>
      </c>
      <c r="J10" s="107">
        <f>'TOT-DIR.'!J10+'TOT-VICE-DI'!J10+'TOT-VICE-ENS.'!J10+'TOT-VICE-PESQ.'!J10+'TOT-LABORAT.'!J10</f>
        <v>0</v>
      </c>
      <c r="K10" s="107">
        <f>'TOT-DIR.'!K10+'TOT-VICE-DI'!K10+'TOT-VICE-ENS.'!K10+'TOT-VICE-PESQ.'!K10+'TOT-LABORAT.'!K10</f>
        <v>0</v>
      </c>
      <c r="L10" s="107">
        <f>'TOT-DIR.'!L10+'TOT-VICE-DI'!L10+'TOT-VICE-ENS.'!L10+'TOT-VICE-PESQ.'!L10+'TOT-LABORAT.'!L10</f>
        <v>0</v>
      </c>
      <c r="M10" s="107">
        <f>'TOT-DIR.'!M10+'TOT-VICE-DI'!M10+'TOT-VICE-ENS.'!M10+'TOT-VICE-PESQ.'!M10+'TOT-LABORAT.'!M10</f>
        <v>0</v>
      </c>
      <c r="N10" s="107">
        <f>'TOT-DIR.'!N10+'TOT-VICE-DI'!N10+'TOT-VICE-ENS.'!N10+'TOT-VICE-PESQ.'!N10+'TOT-LABORAT.'!N10</f>
        <v>0</v>
      </c>
      <c r="O10" s="107">
        <f>SUM(C10:N10)</f>
        <v>0</v>
      </c>
      <c r="P10" s="107">
        <f>'TOT-DIR.'!P10+'TOT-VICE-DI'!P10+'TOT-VICE-ENS.'!P10+'TOT-VICE-PESQ.'!P10+'TOT-LABORAT.'!P10</f>
        <v>0</v>
      </c>
      <c r="Q10" s="152"/>
      <c r="R10" s="155"/>
      <c r="S10" s="597" t="s">
        <v>22</v>
      </c>
      <c r="U10" s="13"/>
      <c r="V10" s="13"/>
      <c r="W10" s="13"/>
    </row>
    <row r="11" spans="1:23" ht="12.4" customHeight="1" x14ac:dyDescent="0.2">
      <c r="A11" s="148">
        <v>33</v>
      </c>
      <c r="B11" s="218" t="s">
        <v>50</v>
      </c>
      <c r="C11" s="104">
        <f t="shared" ref="C11:N11" si="1">SUM(C12:C15)</f>
        <v>1000</v>
      </c>
      <c r="D11" s="104">
        <f t="shared" si="1"/>
        <v>0</v>
      </c>
      <c r="E11" s="102">
        <f t="shared" si="1"/>
        <v>30316.809999999998</v>
      </c>
      <c r="F11" s="102">
        <f t="shared" si="1"/>
        <v>0</v>
      </c>
      <c r="G11" s="102">
        <f t="shared" si="1"/>
        <v>0</v>
      </c>
      <c r="H11" s="102">
        <f t="shared" si="1"/>
        <v>0</v>
      </c>
      <c r="I11" s="603">
        <f t="shared" si="1"/>
        <v>0</v>
      </c>
      <c r="J11" s="102">
        <f t="shared" si="1"/>
        <v>0</v>
      </c>
      <c r="K11" s="102">
        <f t="shared" si="1"/>
        <v>0</v>
      </c>
      <c r="L11" s="102">
        <f t="shared" si="1"/>
        <v>0</v>
      </c>
      <c r="M11" s="102">
        <f t="shared" si="1"/>
        <v>0</v>
      </c>
      <c r="N11" s="102">
        <f t="shared" si="1"/>
        <v>0</v>
      </c>
      <c r="O11" s="611">
        <f>SUM(O12:O15)</f>
        <v>31316.809999999998</v>
      </c>
      <c r="P11" s="733">
        <f>SUM(P12:P15)</f>
        <v>0</v>
      </c>
      <c r="Q11" s="149" t="e">
        <f>O11/P11*100</f>
        <v>#DIV/0!</v>
      </c>
      <c r="R11" s="483">
        <f>P11-O11</f>
        <v>-31316.809999999998</v>
      </c>
      <c r="S11" s="594" t="s">
        <v>146</v>
      </c>
      <c r="T11" s="13"/>
      <c r="U11" s="13"/>
      <c r="V11" s="13"/>
      <c r="W11" s="13"/>
    </row>
    <row r="12" spans="1:23" ht="12.4" customHeight="1" x14ac:dyDescent="0.2">
      <c r="A12" s="172"/>
      <c r="B12" s="109" t="s">
        <v>112</v>
      </c>
      <c r="C12" s="110">
        <f>'TOT-DIR.'!C12+'TOT-VICE-DI'!C12+'TOT-VICE-ENS.'!C12+'TOT-VICE-PESQ.'!C12+'TOT-LABORAT.'!C12</f>
        <v>0</v>
      </c>
      <c r="D12" s="110">
        <f>'TOT-DIR.'!D12+'TOT-VICE-DI'!D12+'TOT-VICE-ENS.'!D12+'TOT-VICE-PESQ.'!D12+'TOT-LABORAT.'!D12</f>
        <v>0</v>
      </c>
      <c r="E12" s="110">
        <f>'TOT-DIR.'!E12+'TOT-VICE-DI'!E12+'TOT-VICE-ENS.'!E12+'TOT-VICE-PESQ.'!E12+'TOT-LABORAT.'!E12</f>
        <v>12616.81</v>
      </c>
      <c r="F12" s="110">
        <f>'TOT-DIR.'!F12+'TOT-VICE-DI'!F12+'TOT-VICE-ENS.'!F12+'TOT-VICE-PESQ.'!F12+'TOT-LABORAT.'!F12</f>
        <v>0</v>
      </c>
      <c r="G12" s="110">
        <f>'TOT-DIR.'!G12+'TOT-VICE-DI'!G12+'TOT-VICE-ENS.'!G12+'TOT-VICE-PESQ.'!G12+'TOT-LABORAT.'!G12</f>
        <v>0</v>
      </c>
      <c r="H12" s="110">
        <f>'TOT-DIR.'!H12+'TOT-VICE-DI'!H12+'TOT-VICE-ENS.'!H12+'TOT-VICE-PESQ.'!H12+'TOT-LABORAT.'!H12</f>
        <v>0</v>
      </c>
      <c r="I12" s="110">
        <f>'TOT-DIR.'!I12+'TOT-VICE-DI'!I12+'TOT-VICE-ENS.'!I12+'TOT-VICE-PESQ.'!I12+'TOT-LABORAT.'!I12</f>
        <v>0</v>
      </c>
      <c r="J12" s="110">
        <f>'TOT-DIR.'!J12+'TOT-VICE-DI'!J12+'TOT-VICE-ENS.'!J12+'TOT-VICE-PESQ.'!J12+'TOT-LABORAT.'!J12</f>
        <v>0</v>
      </c>
      <c r="K12" s="110">
        <f>'TOT-DIR.'!K12+'TOT-VICE-DI'!K12+'TOT-VICE-ENS.'!K12+'TOT-VICE-PESQ.'!K12+'TOT-LABORAT.'!K12</f>
        <v>0</v>
      </c>
      <c r="L12" s="110">
        <f>'TOT-DIR.'!L12+'TOT-VICE-DI'!L12+'TOT-VICE-ENS.'!L12+'TOT-VICE-PESQ.'!L12+'TOT-LABORAT.'!L12</f>
        <v>0</v>
      </c>
      <c r="M12" s="110">
        <f>'TOT-DIR.'!M12+'TOT-VICE-DI'!M12+'TOT-VICE-ENS.'!M12+'TOT-VICE-PESQ.'!M12+'TOT-LABORAT.'!M12</f>
        <v>0</v>
      </c>
      <c r="N12" s="110">
        <f>'TOT-DIR.'!N12+'TOT-VICE-DI'!N12+'TOT-VICE-ENS.'!N12+'TOT-VICE-PESQ.'!N12+'TOT-LABORAT.'!N12</f>
        <v>0</v>
      </c>
      <c r="O12" s="106">
        <f>SUM(C12:N12)</f>
        <v>12616.81</v>
      </c>
      <c r="P12" s="103">
        <f>'TOT-DIR.'!P12+'TOT-VICE-DI'!P12+'TOT-VICE-ENS.'!P12+'TOT-VICE-PESQ.'!P12+'TOT-LABORAT.'!P12</f>
        <v>0</v>
      </c>
      <c r="Q12" s="153"/>
      <c r="R12" s="153"/>
      <c r="S12" s="595" t="s">
        <v>112</v>
      </c>
      <c r="U12" s="13"/>
      <c r="V12" s="13"/>
      <c r="W12" s="13"/>
    </row>
    <row r="13" spans="1:23" ht="12.4" customHeight="1" x14ac:dyDescent="0.2">
      <c r="A13" s="248"/>
      <c r="B13" s="6" t="s">
        <v>288</v>
      </c>
      <c r="C13" s="110">
        <f>'TOT-DIR.'!C13+'TOT-VICE-DI'!C13+'TOT-VICE-ENS.'!C13+'TOT-VICE-PESQ.'!C13+'TOT-LABORAT.'!C13</f>
        <v>0</v>
      </c>
      <c r="D13" s="110">
        <f>'TOT-DIR.'!D13+'TOT-VICE-DI'!D13+'TOT-VICE-ENS.'!D13+'TOT-VICE-PESQ.'!D13+'TOT-LABORAT.'!D13</f>
        <v>0</v>
      </c>
      <c r="E13" s="110">
        <f>'TOT-DIR.'!E13+'TOT-VICE-DI'!E13+'TOT-VICE-ENS.'!E13+'TOT-VICE-PESQ.'!E13+'TOT-LABORAT.'!E13</f>
        <v>10200</v>
      </c>
      <c r="F13" s="110">
        <f>'TOT-DIR.'!F13+'TOT-VICE-DI'!F13+'TOT-VICE-ENS.'!F13+'TOT-VICE-PESQ.'!F13+'TOT-LABORAT.'!F13</f>
        <v>0</v>
      </c>
      <c r="G13" s="110">
        <f>'TOT-DIR.'!G13+'TOT-VICE-DI'!G13+'TOT-VICE-ENS.'!G13+'TOT-VICE-PESQ.'!G13+'TOT-LABORAT.'!G13</f>
        <v>0</v>
      </c>
      <c r="H13" s="110">
        <f>'TOT-DIR.'!H13+'TOT-VICE-DI'!H13+'TOT-VICE-ENS.'!H13+'TOT-VICE-PESQ.'!H13+'TOT-LABORAT.'!H13</f>
        <v>0</v>
      </c>
      <c r="I13" s="110">
        <f>'TOT-DIR.'!I13+'TOT-VICE-DI'!I13+'TOT-VICE-ENS.'!I13+'TOT-VICE-PESQ.'!I13+'TOT-LABORAT.'!I13</f>
        <v>0</v>
      </c>
      <c r="J13" s="110">
        <f>'TOT-DIR.'!J13+'TOT-VICE-DI'!J13+'TOT-VICE-ENS.'!J13+'TOT-VICE-PESQ.'!J13+'TOT-LABORAT.'!J13</f>
        <v>0</v>
      </c>
      <c r="K13" s="110">
        <f>'TOT-DIR.'!K13+'TOT-VICE-DI'!K13+'TOT-VICE-ENS.'!K13+'TOT-VICE-PESQ.'!K13+'TOT-LABORAT.'!K13</f>
        <v>0</v>
      </c>
      <c r="L13" s="110">
        <f>'TOT-DIR.'!L13+'TOT-VICE-DI'!L13+'TOT-VICE-ENS.'!L13+'TOT-VICE-PESQ.'!L13+'TOT-LABORAT.'!L13</f>
        <v>0</v>
      </c>
      <c r="M13" s="110">
        <f>'TOT-DIR.'!M13+'TOT-VICE-DI'!M13+'TOT-VICE-ENS.'!M13+'TOT-VICE-PESQ.'!M13+'TOT-LABORAT.'!M13</f>
        <v>0</v>
      </c>
      <c r="N13" s="110">
        <f>'TOT-DIR.'!N13+'TOT-VICE-DI'!N13+'TOT-VICE-ENS.'!N13+'TOT-VICE-PESQ.'!N13+'TOT-LABORAT.'!N13</f>
        <v>0</v>
      </c>
      <c r="O13" s="110">
        <f>SUM(C13:N13)</f>
        <v>10200</v>
      </c>
      <c r="P13" s="110">
        <f>'TOT-DIR.'!P13+'TOT-VICE-DI'!P13+'TOT-VICE-ENS.'!P13+'TOT-VICE-PESQ.'!P13+'TOT-LABORAT.'!P13</f>
        <v>0</v>
      </c>
      <c r="Q13" s="150"/>
      <c r="R13" s="150"/>
      <c r="S13" s="596" t="s">
        <v>148</v>
      </c>
      <c r="U13" s="13"/>
      <c r="V13" s="13"/>
      <c r="W13" s="13"/>
    </row>
    <row r="14" spans="1:23" ht="12.4" customHeight="1" x14ac:dyDescent="0.2">
      <c r="A14" s="248"/>
      <c r="B14" s="6" t="s">
        <v>270</v>
      </c>
      <c r="C14" s="110">
        <f>'TOT-DIR.'!C14+'TOT-VICE-DI'!C14+'TOT-VICE-ENS.'!C14+'TOT-VICE-PESQ.'!C14+'TOT-LABORAT.'!C14</f>
        <v>1000</v>
      </c>
      <c r="D14" s="110">
        <f>'TOT-DIR.'!D14+'TOT-VICE-DI'!D14+'TOT-VICE-ENS.'!D14+'TOT-VICE-PESQ.'!D14+'TOT-LABORAT.'!D14</f>
        <v>0</v>
      </c>
      <c r="E14" s="110">
        <f>'TOT-DIR.'!E14+'TOT-VICE-DI'!E14+'TOT-VICE-ENS.'!E14+'TOT-VICE-PESQ.'!E14+'TOT-LABORAT.'!E14</f>
        <v>7500</v>
      </c>
      <c r="F14" s="110">
        <f>'TOT-DIR.'!F14+'TOT-VICE-DI'!F14+'TOT-VICE-ENS.'!F14+'TOT-VICE-PESQ.'!F14+'TOT-LABORAT.'!F14</f>
        <v>0</v>
      </c>
      <c r="G14" s="110">
        <f>'TOT-DIR.'!G14+'TOT-VICE-DI'!G14+'TOT-VICE-ENS.'!G14+'TOT-VICE-PESQ.'!G14+'TOT-LABORAT.'!G14</f>
        <v>0</v>
      </c>
      <c r="H14" s="110">
        <f>'TOT-DIR.'!H14+'TOT-VICE-DI'!H14+'TOT-VICE-ENS.'!H14+'TOT-VICE-PESQ.'!H14+'TOT-LABORAT.'!H14</f>
        <v>0</v>
      </c>
      <c r="I14" s="110">
        <f>'TOT-DIR.'!I14+'TOT-VICE-DI'!I14+'TOT-VICE-ENS.'!I14+'TOT-VICE-PESQ.'!I14+'TOT-LABORAT.'!I14</f>
        <v>0</v>
      </c>
      <c r="J14" s="110">
        <f>'TOT-DIR.'!J14+'TOT-VICE-DI'!J14+'TOT-VICE-ENS.'!J14+'TOT-VICE-PESQ.'!J14+'TOT-LABORAT.'!J14</f>
        <v>0</v>
      </c>
      <c r="K14" s="110">
        <f>'TOT-DIR.'!K14+'TOT-VICE-DI'!K14+'TOT-VICE-ENS.'!K14+'TOT-VICE-PESQ.'!K14+'TOT-LABORAT.'!K14</f>
        <v>0</v>
      </c>
      <c r="L14" s="110">
        <f>'TOT-DIR.'!L14+'TOT-VICE-DI'!L14+'TOT-VICE-ENS.'!L14+'TOT-VICE-PESQ.'!L14+'TOT-LABORAT.'!L14</f>
        <v>0</v>
      </c>
      <c r="M14" s="110">
        <f>'TOT-DIR.'!M14+'TOT-VICE-DI'!M14+'TOT-VICE-ENS.'!M14+'TOT-VICE-PESQ.'!M14+'TOT-LABORAT.'!M14</f>
        <v>0</v>
      </c>
      <c r="N14" s="110">
        <f>'TOT-DIR.'!N14+'TOT-VICE-DI'!N14+'TOT-VICE-ENS.'!N14+'TOT-VICE-PESQ.'!N14+'TOT-LABORAT.'!N14</f>
        <v>0</v>
      </c>
      <c r="O14" s="110">
        <f>SUM(C14:N14)</f>
        <v>8500</v>
      </c>
      <c r="P14" s="110">
        <f>'TOT-DIR.'!P14+'TOT-VICE-DI'!P14+'TOT-VICE-ENS.'!P14+'TOT-VICE-PESQ.'!P14+'TOT-LABORAT.'!P14</f>
        <v>0</v>
      </c>
      <c r="Q14" s="150"/>
      <c r="R14" s="150"/>
      <c r="S14" s="596"/>
      <c r="U14" s="13"/>
      <c r="V14" s="13"/>
      <c r="W14" s="13"/>
    </row>
    <row r="15" spans="1:23" ht="12.4" customHeight="1" x14ac:dyDescent="0.2">
      <c r="A15" s="172"/>
      <c r="B15" s="111" t="s">
        <v>155</v>
      </c>
      <c r="C15" s="108">
        <f>'TOT-DIR.'!C15+'TOT-VICE-DI'!C15+'TOT-VICE-ENS.'!C15+'TOT-VICE-PESQ.'!C15+'TOT-LABORAT.'!C15</f>
        <v>0</v>
      </c>
      <c r="D15" s="108">
        <f>'TOT-DIR.'!D15+'TOT-VICE-DI'!D15+'TOT-VICE-ENS.'!D15+'TOT-VICE-PESQ.'!D15+'TOT-LABORAT.'!D15</f>
        <v>0</v>
      </c>
      <c r="E15" s="108">
        <f>'TOT-DIR.'!E15+'TOT-VICE-DI'!E15+'TOT-VICE-ENS.'!E15+'TOT-VICE-PESQ.'!E15+'TOT-LABORAT.'!E15</f>
        <v>0</v>
      </c>
      <c r="F15" s="108">
        <f>'TOT-DIR.'!F15+'TOT-VICE-DI'!F15+'TOT-VICE-ENS.'!F15+'TOT-VICE-PESQ.'!F15+'TOT-LABORAT.'!F15</f>
        <v>0</v>
      </c>
      <c r="G15" s="108">
        <f>'TOT-DIR.'!G15+'TOT-VICE-DI'!G15+'TOT-VICE-ENS.'!G15+'TOT-VICE-PESQ.'!G15+'TOT-LABORAT.'!G15</f>
        <v>0</v>
      </c>
      <c r="H15" s="108">
        <f>'TOT-DIR.'!H15+'TOT-VICE-DI'!H15+'TOT-VICE-ENS.'!H15+'TOT-VICE-PESQ.'!H15+'TOT-LABORAT.'!H15</f>
        <v>0</v>
      </c>
      <c r="I15" s="108">
        <f>'TOT-DIR.'!I15+'TOT-VICE-DI'!I15+'TOT-VICE-ENS.'!I15+'TOT-VICE-PESQ.'!I15+'TOT-LABORAT.'!I15</f>
        <v>0</v>
      </c>
      <c r="J15" s="108">
        <f>'TOT-DIR.'!J15+'TOT-VICE-DI'!J15+'TOT-VICE-ENS.'!J15+'TOT-VICE-PESQ.'!J15+'TOT-LABORAT.'!J15</f>
        <v>0</v>
      </c>
      <c r="K15" s="108">
        <f>'TOT-DIR.'!K15+'TOT-VICE-DI'!K15+'TOT-VICE-ENS.'!K15+'TOT-VICE-PESQ.'!K15+'TOT-LABORAT.'!K15</f>
        <v>0</v>
      </c>
      <c r="L15" s="108">
        <f>'TOT-DIR.'!L15+'TOT-VICE-DI'!L15+'TOT-VICE-ENS.'!L15+'TOT-VICE-PESQ.'!L15+'TOT-LABORAT.'!L15</f>
        <v>0</v>
      </c>
      <c r="M15" s="108">
        <f>'TOT-DIR.'!M15+'TOT-VICE-DI'!M15+'TOT-VICE-ENS.'!M15+'TOT-VICE-PESQ.'!M15+'TOT-LABORAT.'!M15</f>
        <v>0</v>
      </c>
      <c r="N15" s="108">
        <f>'TOT-DIR.'!N15+'TOT-VICE-DI'!N15+'TOT-VICE-ENS.'!N15+'TOT-VICE-PESQ.'!N15+'TOT-LABORAT.'!N15</f>
        <v>0</v>
      </c>
      <c r="O15" s="110">
        <f>SUM(C15:N15)</f>
        <v>0</v>
      </c>
      <c r="P15" s="108">
        <f>'TOT-DIR.'!P15+'TOT-VICE-DI'!P15+'TOT-VICE-ENS.'!P15+'TOT-VICE-PESQ.'!P15+'TOT-LABORAT.'!P15</f>
        <v>0</v>
      </c>
      <c r="Q15" s="154"/>
      <c r="R15" s="154"/>
      <c r="S15" s="597" t="s">
        <v>159</v>
      </c>
      <c r="T15" s="13"/>
      <c r="U15" s="13"/>
      <c r="V15" s="13"/>
      <c r="W15" s="13"/>
    </row>
    <row r="16" spans="1:23" ht="12.4" customHeight="1" x14ac:dyDescent="0.2">
      <c r="A16" s="468">
        <v>34</v>
      </c>
      <c r="B16" s="219" t="s">
        <v>211</v>
      </c>
      <c r="C16" s="108">
        <f>C17+C18</f>
        <v>1483397.37</v>
      </c>
      <c r="D16" s="108">
        <f t="shared" ref="D16:N16" si="2">D17+D18</f>
        <v>1486400.23</v>
      </c>
      <c r="E16" s="108">
        <f t="shared" si="2"/>
        <v>0</v>
      </c>
      <c r="F16" s="108">
        <f t="shared" si="2"/>
        <v>0</v>
      </c>
      <c r="G16" s="108">
        <f t="shared" si="2"/>
        <v>0</v>
      </c>
      <c r="H16" s="108">
        <f t="shared" si="2"/>
        <v>0</v>
      </c>
      <c r="I16" s="108">
        <f t="shared" si="2"/>
        <v>0</v>
      </c>
      <c r="J16" s="108">
        <f t="shared" si="2"/>
        <v>0</v>
      </c>
      <c r="K16" s="108">
        <f t="shared" si="2"/>
        <v>0</v>
      </c>
      <c r="L16" s="108">
        <f t="shared" si="2"/>
        <v>0</v>
      </c>
      <c r="M16" s="108">
        <f t="shared" si="2"/>
        <v>0</v>
      </c>
      <c r="N16" s="108">
        <f t="shared" si="2"/>
        <v>0</v>
      </c>
      <c r="O16" s="612">
        <f>O17+O18</f>
        <v>2969797.6</v>
      </c>
      <c r="P16" s="735">
        <f>P17+P18</f>
        <v>0</v>
      </c>
      <c r="Q16" s="154" t="e">
        <f>O16/P16*100</f>
        <v>#DIV/0!</v>
      </c>
      <c r="R16" s="483">
        <f>P16-O16</f>
        <v>-2969797.6</v>
      </c>
      <c r="S16" s="597" t="s">
        <v>211</v>
      </c>
      <c r="T16" s="13"/>
      <c r="U16" s="294"/>
      <c r="V16" s="13"/>
      <c r="W16" s="13"/>
    </row>
    <row r="17" spans="1:23" ht="14.65" customHeight="1" x14ac:dyDescent="0.2">
      <c r="A17" s="702"/>
      <c r="B17" s="105" t="s">
        <v>289</v>
      </c>
      <c r="C17" s="110">
        <f>'TOT-DIR.'!C17+'TOT-VICE-DI'!C17+'TOT-VICE-ENS.'!C17+'TOT-VICE-PESQ.'!C17+'TOT-LABORAT.'!C17</f>
        <v>609840.30000000005</v>
      </c>
      <c r="D17" s="110">
        <f>'TOT-DIR.'!D17+'TOT-VICE-DI'!D17+'TOT-VICE-ENS.'!D17+'TOT-VICE-PESQ.'!D17+'TOT-LABORAT.'!D17</f>
        <v>600481.11</v>
      </c>
      <c r="E17" s="110">
        <f>'TOT-DIR.'!E17+'TOT-VICE-DI'!E17+'TOT-VICE-ENS.'!E17+'TOT-VICE-PESQ.'!E17+'TOT-LABORAT.'!E17</f>
        <v>0</v>
      </c>
      <c r="F17" s="110">
        <f>'TOT-DIR.'!F17+'TOT-VICE-DI'!F17+'TOT-VICE-ENS.'!F17+'TOT-VICE-PESQ.'!F17+'TOT-LABORAT.'!F17</f>
        <v>0</v>
      </c>
      <c r="G17" s="110">
        <f>'TOT-DIR.'!G17+'TOT-VICE-DI'!G17+'TOT-VICE-ENS.'!G17+'TOT-VICE-PESQ.'!G17+'TOT-LABORAT.'!G17</f>
        <v>0</v>
      </c>
      <c r="H17" s="110">
        <f>'TOT-DIR.'!H17+'TOT-VICE-DI'!H17+'TOT-VICE-ENS.'!H17+'TOT-VICE-PESQ.'!H17+'TOT-LABORAT.'!H17</f>
        <v>0</v>
      </c>
      <c r="I17" s="110">
        <f>'TOT-DIR.'!I17+'TOT-VICE-DI'!I17+'TOT-VICE-ENS.'!I17+'TOT-VICE-PESQ.'!I17+'TOT-LABORAT.'!I17</f>
        <v>0</v>
      </c>
      <c r="J17" s="110">
        <f>'TOT-DIR.'!J17+'TOT-VICE-DI'!J17+'TOT-VICE-ENS.'!J17+'TOT-VICE-PESQ.'!J17+'TOT-LABORAT.'!J17</f>
        <v>0</v>
      </c>
      <c r="K17" s="110">
        <f>'TOT-DIR.'!K17+'TOT-VICE-DI'!K17+'TOT-VICE-ENS.'!K17+'TOT-VICE-PESQ.'!K17+'TOT-LABORAT.'!K17</f>
        <v>0</v>
      </c>
      <c r="L17" s="110">
        <f>'TOT-DIR.'!L17+'TOT-VICE-DI'!L17+'TOT-VICE-ENS.'!L17+'TOT-VICE-PESQ.'!L17+'TOT-LABORAT.'!L17</f>
        <v>0</v>
      </c>
      <c r="M17" s="110">
        <f>'TOT-DIR.'!M17+'TOT-VICE-DI'!M17+'TOT-VICE-ENS.'!M17+'TOT-VICE-PESQ.'!M17+'TOT-LABORAT.'!M17</f>
        <v>0</v>
      </c>
      <c r="N17" s="110">
        <f>'TOT-DIR.'!N17+'TOT-VICE-DI'!N17+'TOT-VICE-ENS.'!N17+'TOT-VICE-PESQ.'!N17+'TOT-LABORAT.'!N17</f>
        <v>0</v>
      </c>
      <c r="O17" s="110">
        <f>SUM(C17:N17)</f>
        <v>1210321.4100000001</v>
      </c>
      <c r="P17" s="110">
        <f>'TOT-DIR.'!P17+'TOT-VICE-DI'!P17+'TOT-VICE-ENS.'!P17+'TOT-VICE-PESQ.'!P17+'TOT-LABORAT.'!P17</f>
        <v>0</v>
      </c>
      <c r="Q17" s="150"/>
      <c r="R17" s="150"/>
      <c r="S17" s="596"/>
      <c r="U17" s="13"/>
      <c r="V17" s="13"/>
      <c r="W17" s="13"/>
    </row>
    <row r="18" spans="1:23" ht="14.65" customHeight="1" x14ac:dyDescent="0.2">
      <c r="A18" s="702"/>
      <c r="B18" s="105" t="s">
        <v>297</v>
      </c>
      <c r="C18" s="110">
        <f>'TOT-DIR.'!C18+'TOT-VICE-DI'!C18+'TOT-VICE-ENS.'!C18+'TOT-VICE-PESQ.'!C18+'TOT-LABORAT.'!C18</f>
        <v>873557.07000000007</v>
      </c>
      <c r="D18" s="110">
        <f>'TOT-DIR.'!D18+'TOT-VICE-DI'!D18+'TOT-VICE-ENS.'!D18+'TOT-VICE-PESQ.'!D18+'TOT-LABORAT.'!D18</f>
        <v>885919.12</v>
      </c>
      <c r="E18" s="110">
        <f>'TOT-DIR.'!E18+'TOT-VICE-DI'!E18+'TOT-VICE-ENS.'!E18+'TOT-VICE-PESQ.'!E18+'TOT-LABORAT.'!E18</f>
        <v>0</v>
      </c>
      <c r="F18" s="110">
        <f>'TOT-DIR.'!F18+'TOT-VICE-DI'!F18+'TOT-VICE-ENS.'!F18+'TOT-VICE-PESQ.'!F18+'TOT-LABORAT.'!F18</f>
        <v>0</v>
      </c>
      <c r="G18" s="110">
        <f>'TOT-DIR.'!G18+'TOT-VICE-DI'!G18+'TOT-VICE-ENS.'!G18+'TOT-VICE-PESQ.'!G18+'TOT-LABORAT.'!G18</f>
        <v>0</v>
      </c>
      <c r="H18" s="110">
        <f>'TOT-DIR.'!H18+'TOT-VICE-DI'!H18+'TOT-VICE-ENS.'!H18+'TOT-VICE-PESQ.'!H18+'TOT-LABORAT.'!H18</f>
        <v>0</v>
      </c>
      <c r="I18" s="110">
        <f>'TOT-DIR.'!I18+'TOT-VICE-DI'!I18+'TOT-VICE-ENS.'!I18+'TOT-VICE-PESQ.'!I18+'TOT-LABORAT.'!I18</f>
        <v>0</v>
      </c>
      <c r="J18" s="110">
        <f>'TOT-DIR.'!J18+'TOT-VICE-DI'!J18+'TOT-VICE-ENS.'!J18+'TOT-VICE-PESQ.'!J18+'TOT-LABORAT.'!J18</f>
        <v>0</v>
      </c>
      <c r="K18" s="110">
        <f>'TOT-DIR.'!K18+'TOT-VICE-DI'!K18+'TOT-VICE-ENS.'!K18+'TOT-VICE-PESQ.'!K18+'TOT-LABORAT.'!K18</f>
        <v>0</v>
      </c>
      <c r="L18" s="110">
        <f>'TOT-DIR.'!L18+'TOT-VICE-DI'!L18+'TOT-VICE-ENS.'!L18+'TOT-VICE-PESQ.'!L18+'TOT-LABORAT.'!L18</f>
        <v>0</v>
      </c>
      <c r="M18" s="110">
        <f>'TOT-DIR.'!M18+'TOT-VICE-DI'!M18+'TOT-VICE-ENS.'!M18+'TOT-VICE-PESQ.'!M18+'TOT-LABORAT.'!M18</f>
        <v>0</v>
      </c>
      <c r="N18" s="110">
        <f>'TOT-DIR.'!N18+'TOT-VICE-DI'!N18+'TOT-VICE-ENS.'!N18+'TOT-VICE-PESQ.'!N18+'TOT-LABORAT.'!N18</f>
        <v>0</v>
      </c>
      <c r="O18" s="110">
        <f>SUM(C18:N18)</f>
        <v>1759476.19</v>
      </c>
      <c r="P18" s="110">
        <f>'TOT-DIR.'!P18+'TOT-VICE-DI'!P18+'TOT-VICE-ENS.'!P18+'TOT-VICE-PESQ.'!P18+'TOT-LABORAT.'!P18</f>
        <v>0</v>
      </c>
      <c r="Q18" s="150"/>
      <c r="R18" s="150"/>
      <c r="S18" s="596"/>
      <c r="U18" s="13"/>
      <c r="V18" s="13"/>
      <c r="W18" s="13"/>
    </row>
    <row r="19" spans="1:23" ht="12.4" customHeight="1" x14ac:dyDescent="0.2">
      <c r="A19" s="148">
        <v>36</v>
      </c>
      <c r="B19" s="218" t="s">
        <v>33</v>
      </c>
      <c r="C19" s="104">
        <f>SUM(C20:C24)</f>
        <v>7879.8</v>
      </c>
      <c r="D19" s="104">
        <f t="shared" ref="D19:N19" si="3">SUM(D20:D24)</f>
        <v>7091.82</v>
      </c>
      <c r="E19" s="104">
        <f t="shared" si="3"/>
        <v>0</v>
      </c>
      <c r="F19" s="104">
        <f t="shared" si="3"/>
        <v>0</v>
      </c>
      <c r="G19" s="104">
        <f t="shared" si="3"/>
        <v>0</v>
      </c>
      <c r="H19" s="104">
        <f t="shared" si="3"/>
        <v>0</v>
      </c>
      <c r="I19" s="104">
        <f t="shared" si="3"/>
        <v>0</v>
      </c>
      <c r="J19" s="104">
        <f t="shared" si="3"/>
        <v>0</v>
      </c>
      <c r="K19" s="104">
        <f>SUM(K20:K24)</f>
        <v>0</v>
      </c>
      <c r="L19" s="104">
        <f t="shared" si="3"/>
        <v>0</v>
      </c>
      <c r="M19" s="104">
        <f t="shared" si="3"/>
        <v>0</v>
      </c>
      <c r="N19" s="104">
        <f t="shared" si="3"/>
        <v>0</v>
      </c>
      <c r="O19" s="644">
        <f>SUM(O20:O24)</f>
        <v>14971.619999999999</v>
      </c>
      <c r="P19" s="734">
        <f>SUM(P20:P24)</f>
        <v>0</v>
      </c>
      <c r="Q19" s="149" t="e">
        <f>O19/P19*100</f>
        <v>#DIV/0!</v>
      </c>
      <c r="R19" s="483">
        <f>P19-O19</f>
        <v>-14971.619999999999</v>
      </c>
      <c r="S19" s="594" t="s">
        <v>121</v>
      </c>
      <c r="T19" s="13"/>
      <c r="U19" s="13"/>
      <c r="V19" s="13"/>
      <c r="W19" s="13"/>
    </row>
    <row r="20" spans="1:23" ht="12.4" customHeight="1" x14ac:dyDescent="0.2">
      <c r="A20" s="126"/>
      <c r="B20" s="215" t="s">
        <v>154</v>
      </c>
      <c r="C20" s="103">
        <f>'TOT-DIR.'!C20+'TOT-VICE-DI'!C20+'TOT-VICE-ENS.'!C20+'TOT-VICE-PESQ.'!C20+'TOT-LABORAT.'!C20</f>
        <v>7879.8</v>
      </c>
      <c r="D20" s="103">
        <f>'TOT-DIR.'!D20+'TOT-VICE-DI'!D20+'TOT-VICE-ENS.'!D20+'TOT-VICE-PESQ.'!D20+'TOT-LABORAT.'!D20</f>
        <v>7091.82</v>
      </c>
      <c r="E20" s="103">
        <f>'TOT-DIR.'!E20+'TOT-VICE-DI'!E20+'TOT-VICE-ENS.'!E20+'TOT-VICE-PESQ.'!E20+'TOT-LABORAT.'!E20</f>
        <v>0</v>
      </c>
      <c r="F20" s="103">
        <f>'TOT-DIR.'!F20+'TOT-VICE-DI'!F20+'TOT-VICE-ENS.'!F20+'TOT-VICE-PESQ.'!F20+'TOT-LABORAT.'!F20</f>
        <v>0</v>
      </c>
      <c r="G20" s="103">
        <f>'TOT-DIR.'!G20+'TOT-VICE-DI'!G20+'TOT-VICE-ENS.'!G20+'TOT-VICE-PESQ.'!G20+'TOT-LABORAT.'!G20</f>
        <v>0</v>
      </c>
      <c r="H20" s="103">
        <f>'TOT-DIR.'!H20+'TOT-VICE-DI'!H20+'TOT-VICE-ENS.'!H20+'TOT-VICE-PESQ.'!H20+'TOT-LABORAT.'!H20</f>
        <v>0</v>
      </c>
      <c r="I20" s="103">
        <f>'TOT-DIR.'!I20+'TOT-VICE-DI'!I20+'TOT-VICE-ENS.'!I20+'TOT-VICE-PESQ.'!I20+'TOT-LABORAT.'!I20</f>
        <v>0</v>
      </c>
      <c r="J20" s="103">
        <f>'TOT-DIR.'!J20+'TOT-VICE-DI'!J20+'TOT-VICE-ENS.'!J20+'TOT-VICE-PESQ.'!J20+'TOT-LABORAT.'!J20</f>
        <v>0</v>
      </c>
      <c r="K20" s="103">
        <f>'TOT-DIR.'!K20+'TOT-VICE-DI'!K20+'TOT-VICE-ENS.'!K20+'TOT-VICE-PESQ.'!K20+'TOT-LABORAT.'!K20</f>
        <v>0</v>
      </c>
      <c r="L20" s="103">
        <f>'TOT-DIR.'!L20+'TOT-VICE-DI'!L20+'TOT-VICE-ENS.'!L20+'TOT-VICE-PESQ.'!L20+'TOT-LABORAT.'!L20</f>
        <v>0</v>
      </c>
      <c r="M20" s="103">
        <f>'TOT-DIR.'!M20+'TOT-VICE-DI'!M20+'TOT-VICE-ENS.'!M20+'TOT-VICE-PESQ.'!M20+'TOT-LABORAT.'!M20</f>
        <v>0</v>
      </c>
      <c r="N20" s="103">
        <f>'TOT-DIR.'!N20+'TOT-VICE-DI'!N20+'TOT-VICE-ENS.'!N20+'TOT-VICE-PESQ.'!N20+'TOT-LABORAT.'!N20</f>
        <v>0</v>
      </c>
      <c r="O20" s="106">
        <f>SUM(C20:N20)</f>
        <v>14971.619999999999</v>
      </c>
      <c r="P20" s="110">
        <f>'TOT-DIR.'!P20+'TOT-VICE-DI'!P20+'TOT-VICE-ENS.'!P20+'TOT-VICE-PESQ.'!P20+'TOT-LABORAT.'!P20</f>
        <v>0</v>
      </c>
      <c r="Q20" s="152"/>
      <c r="R20" s="155"/>
      <c r="S20" s="598" t="s">
        <v>187</v>
      </c>
      <c r="T20" s="13"/>
      <c r="U20" s="13"/>
      <c r="V20" s="13"/>
      <c r="W20" s="13"/>
    </row>
    <row r="21" spans="1:23" ht="12.4" customHeight="1" x14ac:dyDescent="0.2">
      <c r="A21" s="126"/>
      <c r="B21" s="105" t="s">
        <v>34</v>
      </c>
      <c r="C21" s="110">
        <f>'TOT-DIR.'!C21+'TOT-VICE-DI'!C21+'TOT-VICE-ENS.'!C21+'TOT-VICE-PESQ.'!C21+'TOT-LABORAT.'!C21</f>
        <v>0</v>
      </c>
      <c r="D21" s="110">
        <f>'TOT-DIR.'!D21+'TOT-VICE-DI'!D21+'TOT-VICE-ENS.'!D21+'TOT-VICE-PESQ.'!D21+'TOT-LABORAT.'!D21</f>
        <v>0</v>
      </c>
      <c r="E21" s="110">
        <f>'TOT-DIR.'!E21+'TOT-VICE-DI'!E21+'TOT-VICE-ENS.'!E21+'TOT-VICE-PESQ.'!E21+'TOT-LABORAT.'!E21</f>
        <v>0</v>
      </c>
      <c r="F21" s="110">
        <f>'TOT-DIR.'!F21+'TOT-VICE-DI'!F21+'TOT-VICE-ENS.'!F21+'TOT-VICE-PESQ.'!F21+'TOT-LABORAT.'!F21</f>
        <v>0</v>
      </c>
      <c r="G21" s="110">
        <f>'TOT-DIR.'!G21+'TOT-VICE-DI'!G21+'TOT-VICE-ENS.'!G21+'TOT-VICE-PESQ.'!G21+'TOT-LABORAT.'!G21</f>
        <v>0</v>
      </c>
      <c r="H21" s="110">
        <f>'TOT-DIR.'!H21+'TOT-VICE-DI'!H21+'TOT-VICE-ENS.'!H21+'TOT-VICE-PESQ.'!H21+'TOT-LABORAT.'!H21</f>
        <v>0</v>
      </c>
      <c r="I21" s="110">
        <f>'TOT-DIR.'!I21+'TOT-VICE-DI'!I21+'TOT-VICE-ENS.'!I21+'TOT-VICE-PESQ.'!I21+'TOT-LABORAT.'!I21</f>
        <v>0</v>
      </c>
      <c r="J21" s="110">
        <f>'TOT-DIR.'!J21+'TOT-VICE-DI'!J21+'TOT-VICE-ENS.'!J21+'TOT-VICE-PESQ.'!J21+'TOT-LABORAT.'!J21</f>
        <v>0</v>
      </c>
      <c r="K21" s="110">
        <f>'TOT-DIR.'!K21+'TOT-VICE-DI'!K21+'TOT-VICE-ENS.'!K21+'TOT-VICE-PESQ.'!K21+'TOT-LABORAT.'!K21</f>
        <v>0</v>
      </c>
      <c r="L21" s="110">
        <f>'TOT-DIR.'!L21+'TOT-VICE-DI'!L21+'TOT-VICE-ENS.'!L21+'TOT-VICE-PESQ.'!L21+'TOT-LABORAT.'!L21</f>
        <v>0</v>
      </c>
      <c r="M21" s="110">
        <f>'TOT-DIR.'!M21+'TOT-VICE-DI'!M21+'TOT-VICE-ENS.'!M21+'TOT-VICE-PESQ.'!M21+'TOT-LABORAT.'!M21</f>
        <v>0</v>
      </c>
      <c r="N21" s="110">
        <f>'TOT-DIR.'!N21+'TOT-VICE-DI'!N21+'TOT-VICE-ENS.'!N21+'TOT-VICE-PESQ.'!N21+'TOT-LABORAT.'!N21</f>
        <v>0</v>
      </c>
      <c r="O21" s="110">
        <f>SUM(C21:N21)</f>
        <v>0</v>
      </c>
      <c r="P21" s="110">
        <f>'TOT-DIR.'!P21+'TOT-VICE-DI'!P21+'TOT-VICE-ENS.'!P21+'TOT-VICE-PESQ.'!P21+'TOT-LABORAT.'!P21</f>
        <v>0</v>
      </c>
      <c r="Q21" s="152"/>
      <c r="R21" s="155"/>
      <c r="S21" s="596" t="s">
        <v>34</v>
      </c>
      <c r="T21" s="13"/>
      <c r="U21" s="13"/>
      <c r="V21" s="13"/>
    </row>
    <row r="22" spans="1:23" ht="12.4" customHeight="1" x14ac:dyDescent="0.2">
      <c r="A22" s="253"/>
      <c r="B22" s="105" t="s">
        <v>26</v>
      </c>
      <c r="C22" s="110">
        <f>'TOT-DIR.'!C22+'TOT-VICE-DI'!C22+'TOT-VICE-ENS.'!C22+'TOT-VICE-PESQ.'!C22+'TOT-LABORAT.'!C22</f>
        <v>0</v>
      </c>
      <c r="D22" s="110">
        <f>'TOT-DIR.'!D22+'TOT-VICE-DI'!D22+'TOT-VICE-ENS.'!D22+'TOT-VICE-PESQ.'!D22+'TOT-LABORAT.'!D22</f>
        <v>0</v>
      </c>
      <c r="E22" s="110">
        <f>'TOT-DIR.'!E22+'TOT-VICE-DI'!E22+'TOT-VICE-ENS.'!E22+'TOT-VICE-PESQ.'!E22+'TOT-LABORAT.'!E22</f>
        <v>0</v>
      </c>
      <c r="F22" s="110">
        <f>'TOT-DIR.'!F22+'TOT-VICE-DI'!F22+'TOT-VICE-ENS.'!F22+'TOT-VICE-PESQ.'!F22+'TOT-LABORAT.'!F22</f>
        <v>0</v>
      </c>
      <c r="G22" s="110">
        <f>'TOT-DIR.'!G22+'TOT-VICE-DI'!G22+'TOT-VICE-ENS.'!G22+'TOT-VICE-PESQ.'!G22+'TOT-LABORAT.'!G22</f>
        <v>0</v>
      </c>
      <c r="H22" s="110">
        <f>'TOT-DIR.'!H22+'TOT-VICE-DI'!H22+'TOT-VICE-ENS.'!H22+'TOT-VICE-PESQ.'!H22+'TOT-LABORAT.'!H22</f>
        <v>0</v>
      </c>
      <c r="I22" s="110">
        <f>'TOT-DIR.'!I22+'TOT-VICE-DI'!I22+'TOT-VICE-ENS.'!I22+'TOT-VICE-PESQ.'!I22+'TOT-LABORAT.'!I22</f>
        <v>0</v>
      </c>
      <c r="J22" s="110">
        <f>'TOT-DIR.'!J22+'TOT-VICE-DI'!J22+'TOT-VICE-ENS.'!J22+'TOT-VICE-PESQ.'!J22+'TOT-LABORAT.'!J22</f>
        <v>0</v>
      </c>
      <c r="K22" s="110">
        <f>'TOT-DIR.'!K22+'TOT-VICE-DI'!K22+'TOT-VICE-ENS.'!K22+'TOT-VICE-PESQ.'!K22+'TOT-LABORAT.'!K22</f>
        <v>0</v>
      </c>
      <c r="L22" s="110">
        <f>'TOT-DIR.'!L22+'TOT-VICE-DI'!L22+'TOT-VICE-ENS.'!L22+'TOT-VICE-PESQ.'!L22+'TOT-LABORAT.'!L22</f>
        <v>0</v>
      </c>
      <c r="M22" s="110">
        <f>'TOT-DIR.'!M22+'TOT-VICE-DI'!M22+'TOT-VICE-ENS.'!M22+'TOT-VICE-PESQ.'!M22+'TOT-LABORAT.'!M22</f>
        <v>0</v>
      </c>
      <c r="N22" s="110">
        <f>'TOT-DIR.'!N22+'TOT-VICE-DI'!N22+'TOT-VICE-ENS.'!N22+'TOT-VICE-PESQ.'!N22+'TOT-LABORAT.'!N22</f>
        <v>0</v>
      </c>
      <c r="O22" s="110">
        <f>SUM(C22:N22)</f>
        <v>0</v>
      </c>
      <c r="P22" s="110">
        <f>'TOT-DIR.'!P22+'TOT-VICE-DI'!P22+'TOT-VICE-ENS.'!P22+'TOT-VICE-PESQ.'!P22+'TOT-LABORAT.'!P22</f>
        <v>0</v>
      </c>
      <c r="Q22" s="152"/>
      <c r="R22" s="491"/>
      <c r="S22" s="596" t="s">
        <v>26</v>
      </c>
      <c r="T22" s="13"/>
      <c r="U22" s="13"/>
      <c r="V22" s="13"/>
    </row>
    <row r="23" spans="1:23" ht="12.4" customHeight="1" x14ac:dyDescent="0.2">
      <c r="A23" s="126"/>
      <c r="B23" s="105" t="s">
        <v>123</v>
      </c>
      <c r="C23" s="110">
        <f>'TOT-DIR.'!C23+'TOT-VICE-DI'!C23+'TOT-VICE-ENS.'!C23+'TOT-VICE-PESQ.'!C23+'TOT-LABORAT.'!C23</f>
        <v>0</v>
      </c>
      <c r="D23" s="110">
        <f>'TOT-DIR.'!D23+'TOT-VICE-DI'!D23+'TOT-VICE-ENS.'!D23+'TOT-VICE-PESQ.'!D23+'TOT-LABORAT.'!D23</f>
        <v>0</v>
      </c>
      <c r="E23" s="110">
        <f>'TOT-DIR.'!E23+'TOT-VICE-DI'!E23+'TOT-VICE-ENS.'!E23+'TOT-VICE-PESQ.'!E23+'TOT-LABORAT.'!E23</f>
        <v>0</v>
      </c>
      <c r="F23" s="110">
        <f>'TOT-DIR.'!F23+'TOT-VICE-DI'!F23+'TOT-VICE-ENS.'!F23+'TOT-VICE-PESQ.'!F23+'TOT-LABORAT.'!F23</f>
        <v>0</v>
      </c>
      <c r="G23" s="110">
        <f>'TOT-DIR.'!G23+'TOT-VICE-DI'!G23+'TOT-VICE-ENS.'!G23+'TOT-VICE-PESQ.'!G23+'TOT-LABORAT.'!G23</f>
        <v>0</v>
      </c>
      <c r="H23" s="110">
        <f>'TOT-DIR.'!H23+'TOT-VICE-DI'!H23+'TOT-VICE-ENS.'!H23+'TOT-VICE-PESQ.'!H23+'TOT-LABORAT.'!H23</f>
        <v>0</v>
      </c>
      <c r="I23" s="110">
        <f>'TOT-DIR.'!I23+'TOT-VICE-DI'!I23+'TOT-VICE-ENS.'!I23+'TOT-VICE-PESQ.'!I23+'TOT-LABORAT.'!I23</f>
        <v>0</v>
      </c>
      <c r="J23" s="110">
        <f>'TOT-DIR.'!J23+'TOT-VICE-DI'!J23+'TOT-VICE-ENS.'!J23+'TOT-VICE-PESQ.'!J23+'TOT-LABORAT.'!J23</f>
        <v>0</v>
      </c>
      <c r="K23" s="110">
        <f>'TOT-DIR.'!K23+'TOT-VICE-DI'!K23+'TOT-VICE-ENS.'!K23+'TOT-VICE-PESQ.'!K23+'TOT-LABORAT.'!K23</f>
        <v>0</v>
      </c>
      <c r="L23" s="110">
        <f>'TOT-DIR.'!L23+'TOT-VICE-DI'!L23+'TOT-VICE-ENS.'!L23+'TOT-VICE-PESQ.'!L23+'TOT-LABORAT.'!L23</f>
        <v>0</v>
      </c>
      <c r="M23" s="110">
        <f>'TOT-DIR.'!M23+'TOT-VICE-DI'!M23+'TOT-VICE-ENS.'!M23+'TOT-VICE-PESQ.'!M23+'TOT-LABORAT.'!M23</f>
        <v>0</v>
      </c>
      <c r="N23" s="110">
        <f>'TOT-DIR.'!N23+'TOT-VICE-DI'!N23+'TOT-VICE-ENS.'!N23+'TOT-VICE-PESQ.'!N23+'TOT-LABORAT.'!N23</f>
        <v>0</v>
      </c>
      <c r="O23" s="110">
        <f>SUM(C23:N23)</f>
        <v>0</v>
      </c>
      <c r="P23" s="110">
        <f>'TOT-DIR.'!P23+'TOT-VICE-DI'!P23+'TOT-VICE-ENS.'!P23+'TOT-VICE-PESQ.'!P23+'TOT-LABORAT.'!P23</f>
        <v>0</v>
      </c>
      <c r="Q23" s="152"/>
      <c r="R23" s="155"/>
      <c r="S23" s="596" t="s">
        <v>123</v>
      </c>
      <c r="U23" s="13"/>
      <c r="V23" s="13"/>
      <c r="W23" s="186"/>
    </row>
    <row r="24" spans="1:23" ht="11.25" customHeight="1" x14ac:dyDescent="0.2">
      <c r="A24" s="126"/>
      <c r="B24" s="105" t="s">
        <v>19</v>
      </c>
      <c r="C24" s="107">
        <f>'TOT-DIR.'!C24+'TOT-VICE-DI'!C24+'TOT-VICE-ENS.'!C24+'TOT-VICE-PESQ.'!C24+'TOT-LABORAT.'!C24</f>
        <v>0</v>
      </c>
      <c r="D24" s="107">
        <f>'TOT-DIR.'!D24+'TOT-VICE-DI'!D24+'TOT-VICE-ENS.'!D24+'TOT-VICE-PESQ.'!D24+'TOT-LABORAT.'!D24</f>
        <v>0</v>
      </c>
      <c r="E24" s="107">
        <f>'TOT-DIR.'!E24+'TOT-VICE-DI'!E24+'TOT-VICE-ENS.'!E24+'TOT-VICE-PESQ.'!E24+'TOT-LABORAT.'!E24</f>
        <v>0</v>
      </c>
      <c r="F24" s="107">
        <f>'TOT-DIR.'!F24+'TOT-VICE-DI'!F24+'TOT-VICE-ENS.'!F24+'TOT-VICE-PESQ.'!F24+'TOT-LABORAT.'!F24</f>
        <v>0</v>
      </c>
      <c r="G24" s="107">
        <f>'TOT-DIR.'!G24+'TOT-VICE-DI'!G24+'TOT-VICE-ENS.'!G24+'TOT-VICE-PESQ.'!G24+'TOT-LABORAT.'!G24</f>
        <v>0</v>
      </c>
      <c r="H24" s="107">
        <f>'TOT-DIR.'!H24+'TOT-VICE-DI'!H24+'TOT-VICE-ENS.'!H24+'TOT-VICE-PESQ.'!H24+'TOT-LABORAT.'!H24</f>
        <v>0</v>
      </c>
      <c r="I24" s="107">
        <f>'TOT-DIR.'!I24+'TOT-VICE-DI'!I24+'TOT-VICE-ENS.'!I24+'TOT-VICE-PESQ.'!I24+'TOT-LABORAT.'!I24</f>
        <v>0</v>
      </c>
      <c r="J24" s="107">
        <f>'TOT-DIR.'!J24+'TOT-VICE-DI'!J24+'TOT-VICE-ENS.'!J24+'TOT-VICE-PESQ.'!J24+'TOT-LABORAT.'!J24</f>
        <v>0</v>
      </c>
      <c r="K24" s="107">
        <f>'TOT-DIR.'!K24+'TOT-VICE-DI'!K24+'TOT-VICE-ENS.'!K24+'TOT-VICE-PESQ.'!K24+'TOT-LABORAT.'!K24</f>
        <v>0</v>
      </c>
      <c r="L24" s="107">
        <f>'TOT-DIR.'!L24+'TOT-VICE-DI'!L24+'TOT-VICE-ENS.'!L24+'TOT-VICE-PESQ.'!L24+'TOT-LABORAT.'!L24</f>
        <v>0</v>
      </c>
      <c r="M24" s="107">
        <f>'TOT-DIR.'!M24+'TOT-VICE-DI'!M24+'TOT-VICE-ENS.'!M24+'TOT-VICE-PESQ.'!M24+'TOT-LABORAT.'!M24</f>
        <v>0</v>
      </c>
      <c r="N24" s="107">
        <f>'TOT-DIR.'!N24+'TOT-VICE-DI'!N24+'TOT-VICE-ENS.'!N24+'TOT-VICE-PESQ.'!N24+'TOT-LABORAT.'!N24</f>
        <v>0</v>
      </c>
      <c r="O24" s="110">
        <f>SUM(C24:N24)</f>
        <v>0</v>
      </c>
      <c r="P24" s="110">
        <f>'TOT-DIR.'!P24+'TOT-VICE-DI'!P24+'TOT-VICE-ENS.'!P24+'TOT-VICE-PESQ.'!P24+'TOT-LABORAT.'!P24</f>
        <v>0</v>
      </c>
      <c r="Q24" s="158"/>
      <c r="R24" s="155"/>
      <c r="S24" s="596" t="s">
        <v>19</v>
      </c>
      <c r="T24" s="13"/>
      <c r="U24" s="13"/>
      <c r="V24" s="13"/>
    </row>
    <row r="25" spans="1:23" ht="12.4" customHeight="1" x14ac:dyDescent="0.2">
      <c r="A25" s="148">
        <v>39</v>
      </c>
      <c r="B25" s="218" t="s">
        <v>35</v>
      </c>
      <c r="C25" s="102">
        <f>SUM(C26:C54)</f>
        <v>282718.76</v>
      </c>
      <c r="D25" s="603">
        <f>SUM(D26:D54)-D28</f>
        <v>230440.35000000003</v>
      </c>
      <c r="E25" s="603">
        <f>SUM(E26:E54)</f>
        <v>81633.87</v>
      </c>
      <c r="F25" s="603">
        <f t="shared" ref="F25:P25" si="4">SUM(F26:F54)</f>
        <v>0</v>
      </c>
      <c r="G25" s="603">
        <f t="shared" si="4"/>
        <v>0</v>
      </c>
      <c r="H25" s="102">
        <f t="shared" si="4"/>
        <v>0</v>
      </c>
      <c r="I25" s="102">
        <f t="shared" si="4"/>
        <v>0</v>
      </c>
      <c r="J25" s="102">
        <f t="shared" si="4"/>
        <v>0</v>
      </c>
      <c r="K25" s="102">
        <f t="shared" si="4"/>
        <v>0</v>
      </c>
      <c r="L25" s="102">
        <f t="shared" si="4"/>
        <v>0</v>
      </c>
      <c r="M25" s="102">
        <f t="shared" si="4"/>
        <v>0</v>
      </c>
      <c r="N25" s="102">
        <f t="shared" si="4"/>
        <v>0</v>
      </c>
      <c r="O25" s="629">
        <f t="shared" si="4"/>
        <v>594792.9800000001</v>
      </c>
      <c r="P25" s="733">
        <f t="shared" si="4"/>
        <v>0</v>
      </c>
      <c r="Q25" s="154" t="e">
        <f>O25/P25*100</f>
        <v>#DIV/0!</v>
      </c>
      <c r="R25" s="483">
        <f>P25-O25</f>
        <v>-594792.9800000001</v>
      </c>
      <c r="S25" s="594" t="s">
        <v>122</v>
      </c>
      <c r="U25" s="485"/>
      <c r="V25" s="13"/>
    </row>
    <row r="26" spans="1:23" ht="12.4" customHeight="1" x14ac:dyDescent="0.2">
      <c r="A26" s="126"/>
      <c r="B26" s="6" t="s">
        <v>241</v>
      </c>
      <c r="C26" s="103">
        <f>'TOT-DIR.'!C26+'TOT-VICE-DI'!C26+'TOT-VICE-ENS.'!C26+'TOT-VICE-PESQ.'!C26+'TOT-LABORAT.'!C26</f>
        <v>0</v>
      </c>
      <c r="D26" s="103">
        <f>'TOT-DIR.'!D26+'TOT-VICE-DI'!D26+'TOT-VICE-ENS.'!D26+'TOT-VICE-PESQ.'!D26+'TOT-LABORAT.'!D26</f>
        <v>0</v>
      </c>
      <c r="E26" s="103">
        <f>'TOT-DIR.'!E26+'TOT-VICE-DI'!E26+'TOT-VICE-ENS.'!E26+'TOT-VICE-PESQ.'!E26+'TOT-LABORAT.'!E26</f>
        <v>650</v>
      </c>
      <c r="F26" s="103">
        <f>'TOT-DIR.'!F26+'TOT-VICE-DI'!F26+'TOT-VICE-ENS.'!F26+'TOT-VICE-PESQ.'!F26+'TOT-LABORAT.'!F26</f>
        <v>0</v>
      </c>
      <c r="G26" s="103">
        <f>'TOT-DIR.'!G26+'TOT-VICE-DI'!G26+'TOT-VICE-ENS.'!G26+'TOT-VICE-PESQ.'!G26+'TOT-LABORAT.'!G26</f>
        <v>0</v>
      </c>
      <c r="H26" s="103">
        <f>'TOT-DIR.'!H26+'TOT-VICE-DI'!H26+'TOT-VICE-ENS.'!H26+'TOT-VICE-PESQ.'!H26+'TOT-LABORAT.'!H26</f>
        <v>0</v>
      </c>
      <c r="I26" s="103">
        <f>'TOT-DIR.'!I26+'TOT-VICE-DI'!I26+'TOT-VICE-ENS.'!I26+'TOT-VICE-PESQ.'!I26+'TOT-LABORAT.'!I26</f>
        <v>0</v>
      </c>
      <c r="J26" s="103">
        <f>'TOT-DIR.'!J26+'TOT-VICE-DI'!J26+'TOT-VICE-ENS.'!J26+'TOT-VICE-PESQ.'!J26+'TOT-LABORAT.'!J26</f>
        <v>0</v>
      </c>
      <c r="K26" s="103">
        <f>'TOT-DIR.'!K26+'TOT-VICE-DI'!K26+'TOT-VICE-ENS.'!K26+'TOT-VICE-PESQ.'!K26+'TOT-LABORAT.'!K26</f>
        <v>0</v>
      </c>
      <c r="L26" s="103">
        <f>'TOT-DIR.'!L26+'TOT-VICE-DI'!L26+'TOT-VICE-ENS.'!L26+'TOT-VICE-PESQ.'!L26+'TOT-LABORAT.'!L26</f>
        <v>0</v>
      </c>
      <c r="M26" s="103">
        <f>'TOT-DIR.'!M26+'TOT-VICE-DI'!M26+'TOT-VICE-ENS.'!M26+'TOT-VICE-PESQ.'!M26+'TOT-LABORAT.'!M26</f>
        <v>0</v>
      </c>
      <c r="N26" s="627">
        <f>'TOT-DIR.'!N26+'TOT-VICE-DI'!N26+'TOT-VICE-ENS.'!N26+'TOT-VICE-PESQ.'!N26+'TOT-LABORAT.'!N26</f>
        <v>0</v>
      </c>
      <c r="O26" s="106">
        <f>SUM(C26:N26)</f>
        <v>650</v>
      </c>
      <c r="P26" s="190">
        <f>'TOT-DIR.'!P26+'TOT-VICE-DI'!P26+'TOT-VICE-ENS.'!P26+'TOT-VICE-PESQ.'!P26+'TOT-LABORAT.'!P26</f>
        <v>0</v>
      </c>
      <c r="Q26" s="152"/>
      <c r="R26" s="151"/>
      <c r="S26" s="746" t="s">
        <v>227</v>
      </c>
      <c r="T26" s="13"/>
      <c r="U26" s="13"/>
      <c r="V26" s="13"/>
      <c r="W26" s="13"/>
    </row>
    <row r="27" spans="1:23" ht="14.25" customHeight="1" x14ac:dyDescent="0.2">
      <c r="A27" s="248"/>
      <c r="B27" s="6" t="s">
        <v>269</v>
      </c>
      <c r="C27" s="110">
        <f>'TOT-DIR.'!C27+'TOT-VICE-DI'!C27+'TOT-VICE-ENS.'!C27+'TOT-VICE-PESQ.'!C27+'TOT-LABORAT.'!C27</f>
        <v>181415</v>
      </c>
      <c r="D27" s="110">
        <f>'TOT-DIR.'!D27+'TOT-VICE-DI'!D27+'TOT-VICE-ENS.'!D27+'TOT-VICE-PESQ.'!D27+'TOT-LABORAT.'!D27</f>
        <v>203995</v>
      </c>
      <c r="E27" s="110">
        <f>'TOT-DIR.'!E27+'TOT-VICE-DI'!E27+'TOT-VICE-ENS.'!E27+'TOT-VICE-PESQ.'!E27+'TOT-LABORAT.'!E27</f>
        <v>0</v>
      </c>
      <c r="F27" s="110">
        <f>'TOT-DIR.'!F27+'TOT-VICE-DI'!F27+'TOT-VICE-ENS.'!F27+'TOT-VICE-PESQ.'!F27+'TOT-LABORAT.'!F27</f>
        <v>0</v>
      </c>
      <c r="G27" s="110">
        <f>'TOT-DIR.'!G27+'TOT-VICE-DI'!G27+'TOT-VICE-ENS.'!G27+'TOT-VICE-PESQ.'!G27+'TOT-LABORAT.'!G27</f>
        <v>0</v>
      </c>
      <c r="H27" s="110">
        <f>'TOT-DIR.'!H27+'TOT-VICE-DI'!H27+'TOT-VICE-ENS.'!H27+'TOT-VICE-PESQ.'!H27+'TOT-LABORAT.'!H27</f>
        <v>0</v>
      </c>
      <c r="I27" s="110">
        <f>'TOT-DIR.'!I27+'TOT-VICE-DI'!I27+'TOT-VICE-ENS.'!I27+'TOT-VICE-PESQ.'!I27+'TOT-LABORAT.'!I27</f>
        <v>0</v>
      </c>
      <c r="J27" s="110">
        <f>'TOT-DIR.'!J27+'TOT-VICE-DI'!J27+'TOT-VICE-ENS.'!J27+'TOT-VICE-PESQ.'!J27+'TOT-LABORAT.'!J27</f>
        <v>0</v>
      </c>
      <c r="K27" s="110">
        <f>'TOT-DIR.'!K27+'TOT-VICE-DI'!K27+'TOT-VICE-ENS.'!K27+'TOT-VICE-PESQ.'!K27+'TOT-LABORAT.'!K27</f>
        <v>0</v>
      </c>
      <c r="L27" s="110">
        <f>'TOT-DIR.'!L27+'TOT-VICE-DI'!L27+'TOT-VICE-ENS.'!L27+'TOT-VICE-PESQ.'!L27+'TOT-LABORAT.'!L27</f>
        <v>0</v>
      </c>
      <c r="M27" s="110">
        <f>'TOT-DIR.'!M27+'TOT-VICE-DI'!M27+'TOT-VICE-ENS.'!M27+'TOT-VICE-PESQ.'!M27+'TOT-LABORAT.'!M27</f>
        <v>0</v>
      </c>
      <c r="N27" s="628">
        <f>'TOT-DIR.'!N27+'TOT-VICE-DI'!N27+'TOT-VICE-ENS.'!N27+'TOT-VICE-PESQ.'!N27+'TOT-LABORAT.'!N27</f>
        <v>0</v>
      </c>
      <c r="O27" s="110">
        <f t="shared" ref="O27:O54" si="5">SUM(C27:N27)</f>
        <v>385410</v>
      </c>
      <c r="P27" s="190">
        <f>'TOT-DIR.'!P27+'TOT-VICE-DI'!P27+'TOT-VICE-ENS.'!P27+'TOT-VICE-PESQ.'!P27+'TOT-LABORAT.'!P27</f>
        <v>0</v>
      </c>
      <c r="Q27" s="152"/>
      <c r="R27" s="152"/>
      <c r="S27" s="746" t="s">
        <v>224</v>
      </c>
      <c r="T27" s="13"/>
      <c r="U27" s="13"/>
      <c r="V27" s="13"/>
    </row>
    <row r="28" spans="1:23" ht="14.25" customHeight="1" x14ac:dyDescent="0.2">
      <c r="A28" s="248"/>
      <c r="B28" s="6" t="s">
        <v>440</v>
      </c>
      <c r="C28" s="110">
        <f>'TOT-DIR.'!C28+'TOT-VICE-DI'!C28+'TOT-VICE-ENS.'!C28+'TOT-VICE-PESQ.'!C28+'TOT-LABORAT.'!C28</f>
        <v>0</v>
      </c>
      <c r="D28" s="867">
        <f>'TOT-DIR.'!D28+'TOT-VICE-DI'!D28+'TOT-VICE-ENS.'!D28+'TOT-VICE-PESQ.'!D28+'TOT-LABORAT.'!D28</f>
        <v>85071</v>
      </c>
      <c r="E28" s="110">
        <f>'TOT-DIR.'!E28+'TOT-VICE-DI'!E28+'TOT-VICE-ENS.'!E28+'TOT-VICE-PESQ.'!E28+'TOT-LABORAT.'!E28</f>
        <v>0</v>
      </c>
      <c r="F28" s="110">
        <f>'TOT-DIR.'!F28+'TOT-VICE-DI'!F28+'TOT-VICE-ENS.'!F28+'TOT-VICE-PESQ.'!F28+'TOT-LABORAT.'!F28</f>
        <v>0</v>
      </c>
      <c r="G28" s="110">
        <f>'TOT-DIR.'!G28+'TOT-VICE-DI'!G28+'TOT-VICE-ENS.'!G28+'TOT-VICE-PESQ.'!G28+'TOT-LABORAT.'!G28</f>
        <v>0</v>
      </c>
      <c r="H28" s="110">
        <f>'TOT-DIR.'!H28+'TOT-VICE-DI'!H28+'TOT-VICE-ENS.'!H28+'TOT-VICE-PESQ.'!H28+'TOT-LABORAT.'!H28</f>
        <v>0</v>
      </c>
      <c r="I28" s="110">
        <f>'TOT-DIR.'!I28+'TOT-VICE-DI'!I28+'TOT-VICE-ENS.'!I28+'TOT-VICE-PESQ.'!I28+'TOT-LABORAT.'!I28</f>
        <v>0</v>
      </c>
      <c r="J28" s="110">
        <f>'TOT-DIR.'!J28+'TOT-VICE-DI'!J28+'TOT-VICE-ENS.'!J28+'TOT-VICE-PESQ.'!J28+'TOT-LABORAT.'!J28</f>
        <v>0</v>
      </c>
      <c r="K28" s="110">
        <f>'TOT-DIR.'!K28+'TOT-VICE-DI'!K28+'TOT-VICE-ENS.'!K28+'TOT-VICE-PESQ.'!K28+'TOT-LABORAT.'!K28</f>
        <v>0</v>
      </c>
      <c r="L28" s="110">
        <f>'TOT-DIR.'!L28+'TOT-VICE-DI'!L28+'TOT-VICE-ENS.'!L28+'TOT-VICE-PESQ.'!L28+'TOT-LABORAT.'!L28</f>
        <v>0</v>
      </c>
      <c r="M28" s="110">
        <f>'TOT-DIR.'!M28+'TOT-VICE-DI'!M28+'TOT-VICE-ENS.'!M28+'TOT-VICE-PESQ.'!M28+'TOT-LABORAT.'!M28</f>
        <v>0</v>
      </c>
      <c r="N28" s="628">
        <f>'TOT-DIR.'!N28+'TOT-VICE-DI'!N28+'TOT-VICE-ENS.'!N28+'TOT-VICE-PESQ.'!N28+'TOT-LABORAT.'!N28</f>
        <v>0</v>
      </c>
      <c r="O28" s="110">
        <f>SUM(C28:N28)-D28</f>
        <v>0</v>
      </c>
      <c r="P28" s="190">
        <f>'TOT-DIR.'!P28+'TOT-VICE-DI'!P28+'TOT-VICE-ENS.'!P28+'TOT-VICE-PESQ.'!P28+'TOT-LABORAT.'!P28</f>
        <v>0</v>
      </c>
      <c r="Q28" s="152"/>
      <c r="R28" s="152"/>
      <c r="S28" s="746" t="s">
        <v>228</v>
      </c>
      <c r="U28" s="13"/>
      <c r="V28" s="474"/>
    </row>
    <row r="29" spans="1:23" ht="12.4" customHeight="1" x14ac:dyDescent="0.2">
      <c r="A29" s="248"/>
      <c r="B29" s="105" t="s">
        <v>225</v>
      </c>
      <c r="C29" s="110">
        <f>'TOT-DIR.'!C29+'TOT-VICE-DI'!C29+'TOT-VICE-ENS.'!C29+'TOT-VICE-PESQ.'!C29+'TOT-LABORAT.'!C29</f>
        <v>0</v>
      </c>
      <c r="D29" s="110">
        <f>'TOT-DIR.'!D29+'TOT-VICE-DI'!D29+'TOT-VICE-ENS.'!D29+'TOT-VICE-PESQ.'!D29+'TOT-LABORAT.'!D29</f>
        <v>0</v>
      </c>
      <c r="E29" s="110">
        <f>'TOT-DIR.'!E29+'TOT-VICE-DI'!E29+'TOT-VICE-ENS.'!E29+'TOT-VICE-PESQ.'!E29+'TOT-LABORAT.'!E29</f>
        <v>0</v>
      </c>
      <c r="F29" s="110">
        <f>'TOT-DIR.'!F29+'TOT-VICE-DI'!F29+'TOT-VICE-ENS.'!F29+'TOT-VICE-PESQ.'!F29+'TOT-LABORAT.'!F29</f>
        <v>0</v>
      </c>
      <c r="G29" s="110">
        <f>'TOT-DIR.'!G29+'TOT-VICE-DI'!G29+'TOT-VICE-ENS.'!G29+'TOT-VICE-PESQ.'!G29+'TOT-LABORAT.'!G29</f>
        <v>0</v>
      </c>
      <c r="H29" s="110">
        <f>'TOT-DIR.'!H29+'TOT-VICE-DI'!H29+'TOT-VICE-ENS.'!H29+'TOT-VICE-PESQ.'!H29+'TOT-LABORAT.'!H29</f>
        <v>0</v>
      </c>
      <c r="I29" s="110">
        <f>'TOT-DIR.'!I29+'TOT-VICE-DI'!I29+'TOT-VICE-ENS.'!I29+'TOT-VICE-PESQ.'!I29+'TOT-LABORAT.'!I29</f>
        <v>0</v>
      </c>
      <c r="J29" s="110">
        <f>'TOT-DIR.'!J29+'TOT-VICE-DI'!J29+'TOT-VICE-ENS.'!J29+'TOT-VICE-PESQ.'!J29+'TOT-LABORAT.'!J29</f>
        <v>0</v>
      </c>
      <c r="K29" s="110">
        <f>'TOT-DIR.'!K29+'TOT-VICE-DI'!K29+'TOT-VICE-ENS.'!K29+'TOT-VICE-PESQ.'!K29+'TOT-LABORAT.'!K29</f>
        <v>0</v>
      </c>
      <c r="L29" s="110">
        <f>'TOT-DIR.'!L29+'TOT-VICE-DI'!L29+'TOT-VICE-ENS.'!L29+'TOT-VICE-PESQ.'!L29+'TOT-LABORAT.'!L29</f>
        <v>0</v>
      </c>
      <c r="M29" s="110">
        <f>'TOT-DIR.'!M29+'TOT-VICE-DI'!M29+'TOT-VICE-ENS.'!M29+'TOT-VICE-PESQ.'!M29+'TOT-LABORAT.'!M29</f>
        <v>0</v>
      </c>
      <c r="N29" s="628">
        <f>'TOT-DIR.'!N29+'TOT-VICE-DI'!N29+'TOT-VICE-ENS.'!N29+'TOT-VICE-PESQ.'!N29+'TOT-LABORAT.'!N29</f>
        <v>0</v>
      </c>
      <c r="O29" s="110">
        <f t="shared" si="5"/>
        <v>0</v>
      </c>
      <c r="P29" s="190">
        <f>'TOT-DIR.'!P29+'TOT-VICE-DI'!P29+'TOT-VICE-ENS.'!P29+'TOT-VICE-PESQ.'!P29+'TOT-LABORAT.'!P29</f>
        <v>0</v>
      </c>
      <c r="Q29" s="152"/>
      <c r="R29" s="152"/>
      <c r="S29" s="746" t="s">
        <v>229</v>
      </c>
      <c r="T29" s="13"/>
      <c r="U29" s="13"/>
      <c r="V29" s="13"/>
    </row>
    <row r="30" spans="1:23" ht="12.4" customHeight="1" x14ac:dyDescent="0.2">
      <c r="A30" s="126"/>
      <c r="B30" s="105" t="s">
        <v>25</v>
      </c>
      <c r="C30" s="110">
        <f>'TOT-DIR.'!C30+'TOT-VICE-DI'!C30+'TOT-VICE-ENS.'!C30+'TOT-VICE-PESQ.'!C30+'TOT-LABORAT.'!C30</f>
        <v>0</v>
      </c>
      <c r="D30" s="110">
        <f>'TOT-DIR.'!D30+'TOT-VICE-DI'!D30+'TOT-VICE-ENS.'!D30+'TOT-VICE-PESQ.'!D30+'TOT-LABORAT.'!D30</f>
        <v>20991.7</v>
      </c>
      <c r="E30" s="110">
        <f>'TOT-DIR.'!E30+'TOT-VICE-DI'!E30+'TOT-VICE-ENS.'!E30+'TOT-VICE-PESQ.'!E30+'TOT-LABORAT.'!E30</f>
        <v>86.87</v>
      </c>
      <c r="F30" s="110">
        <f>'TOT-DIR.'!F30+'TOT-VICE-DI'!F30+'TOT-VICE-ENS.'!F30+'TOT-VICE-PESQ.'!F30+'TOT-LABORAT.'!F30</f>
        <v>0</v>
      </c>
      <c r="G30" s="110">
        <f>'TOT-DIR.'!G30+'TOT-VICE-DI'!G30+'TOT-VICE-ENS.'!G30+'TOT-VICE-PESQ.'!G30+'TOT-LABORAT.'!G30</f>
        <v>0</v>
      </c>
      <c r="H30" s="110">
        <f>'TOT-DIR.'!H30+'TOT-VICE-DI'!H30+'TOT-VICE-ENS.'!H30+'TOT-VICE-PESQ.'!H30+'TOT-LABORAT.'!H30</f>
        <v>0</v>
      </c>
      <c r="I30" s="110">
        <f>'TOT-DIR.'!I30+'TOT-VICE-DI'!I30+'TOT-VICE-ENS.'!I30+'TOT-VICE-PESQ.'!I30+'TOT-LABORAT.'!I30</f>
        <v>0</v>
      </c>
      <c r="J30" s="110">
        <f>'TOT-DIR.'!J30+'TOT-VICE-DI'!J30+'TOT-VICE-ENS.'!J30+'TOT-VICE-PESQ.'!J30+'TOT-LABORAT.'!J30</f>
        <v>0</v>
      </c>
      <c r="K30" s="110">
        <f>'TOT-DIR.'!K30+'TOT-VICE-DI'!K30+'TOT-VICE-ENS.'!K30+'TOT-VICE-PESQ.'!K30+'TOT-LABORAT.'!K30</f>
        <v>0</v>
      </c>
      <c r="L30" s="110">
        <f>'TOT-DIR.'!L30+'TOT-VICE-DI'!L30+'TOT-VICE-ENS.'!L30+'TOT-VICE-PESQ.'!L30+'TOT-LABORAT.'!L30</f>
        <v>0</v>
      </c>
      <c r="M30" s="110">
        <f>'TOT-DIR.'!M30+'TOT-VICE-DI'!M30+'TOT-VICE-ENS.'!M30+'TOT-VICE-PESQ.'!M30+'TOT-LABORAT.'!M30</f>
        <v>0</v>
      </c>
      <c r="N30" s="628">
        <f>'TOT-DIR.'!N30+'TOT-VICE-DI'!N30+'TOT-VICE-ENS.'!N30+'TOT-VICE-PESQ.'!N30+'TOT-LABORAT.'!N30</f>
        <v>0</v>
      </c>
      <c r="O30" s="110">
        <f t="shared" si="5"/>
        <v>21078.57</v>
      </c>
      <c r="P30" s="190">
        <f>'TOT-DIR.'!P30+'TOT-VICE-DI'!P30+'TOT-VICE-ENS.'!P30+'TOT-VICE-PESQ.'!P30+'TOT-LABORAT.'!P30</f>
        <v>0</v>
      </c>
      <c r="Q30" s="152"/>
      <c r="R30" s="152"/>
      <c r="S30" s="746" t="s">
        <v>25</v>
      </c>
      <c r="T30" s="13"/>
      <c r="U30" s="13"/>
      <c r="V30" s="13"/>
    </row>
    <row r="31" spans="1:23" ht="14.25" customHeight="1" x14ac:dyDescent="0.2">
      <c r="A31" s="126"/>
      <c r="B31" s="105" t="s">
        <v>43</v>
      </c>
      <c r="C31" s="628">
        <f>'TOT-DIR.'!C31+'TOT-VICE-DI'!C31+'TOT-VICE-ENS.'!C31+'TOT-VICE-PESQ.'!C31+'TOT-LABORAT.'!C31</f>
        <v>0</v>
      </c>
      <c r="D31" s="110">
        <f>'TOT-DIR.'!D31+'TOT-VICE-DI'!D31+'TOT-VICE-ENS.'!D31+'TOT-VICE-PESQ.'!D31+'TOT-LABORAT.'!D31</f>
        <v>0</v>
      </c>
      <c r="E31" s="190">
        <f>'TOT-DIR.'!E31+'TOT-VICE-DI'!E31+'TOT-VICE-ENS.'!E31+'TOT-VICE-PESQ.'!E31+'TOT-LABORAT.'!E31</f>
        <v>0</v>
      </c>
      <c r="F31" s="110">
        <f>'TOT-DIR.'!F31+'TOT-VICE-DI'!F31+'TOT-VICE-ENS.'!F31+'TOT-VICE-PESQ.'!F31+'TOT-LABORAT.'!F31</f>
        <v>0</v>
      </c>
      <c r="G31" s="110">
        <f>'TOT-DIR.'!G31+'TOT-VICE-DI'!G31+'TOT-VICE-ENS.'!G31+'TOT-VICE-PESQ.'!G31+'TOT-LABORAT.'!G31</f>
        <v>0</v>
      </c>
      <c r="H31" s="110">
        <f>'TOT-DIR.'!H31+'TOT-VICE-DI'!H31+'TOT-VICE-ENS.'!H31+'TOT-VICE-PESQ.'!H31+'TOT-LABORAT.'!H31</f>
        <v>0</v>
      </c>
      <c r="I31" s="110">
        <f>'TOT-DIR.'!I31+'TOT-VICE-DI'!I31+'TOT-VICE-ENS.'!I31+'TOT-VICE-PESQ.'!I31+'TOT-LABORAT.'!I31</f>
        <v>0</v>
      </c>
      <c r="J31" s="110">
        <f>'TOT-DIR.'!J31+'TOT-VICE-DI'!J31+'TOT-VICE-ENS.'!J31+'TOT-VICE-PESQ.'!J31+'TOT-LABORAT.'!J31</f>
        <v>0</v>
      </c>
      <c r="K31" s="110">
        <f>'TOT-DIR.'!K31+'TOT-VICE-DI'!K31+'TOT-VICE-ENS.'!K31+'TOT-VICE-PESQ.'!K31+'TOT-LABORAT.'!K31</f>
        <v>0</v>
      </c>
      <c r="L31" s="110">
        <f>'TOT-DIR.'!L31+'TOT-VICE-DI'!L31+'TOT-VICE-ENS.'!L31+'TOT-VICE-PESQ.'!L31+'TOT-LABORAT.'!L31</f>
        <v>0</v>
      </c>
      <c r="M31" s="110">
        <f>'TOT-DIR.'!M31+'TOT-VICE-DI'!M31+'TOT-VICE-ENS.'!M31+'TOT-VICE-PESQ.'!M31+'TOT-LABORAT.'!M31</f>
        <v>0</v>
      </c>
      <c r="N31" s="628">
        <f>'TOT-DIR.'!N31+'TOT-VICE-DI'!N31+'TOT-VICE-ENS.'!N31+'TOT-VICE-PESQ.'!N31+'TOT-LABORAT.'!N31</f>
        <v>0</v>
      </c>
      <c r="O31" s="110">
        <f t="shared" si="5"/>
        <v>0</v>
      </c>
      <c r="P31" s="190">
        <f>'TOT-DIR.'!P31+'TOT-VICE-DI'!P31+'TOT-VICE-ENS.'!P31+'TOT-VICE-PESQ.'!P31+'TOT-LABORAT.'!P31</f>
        <v>0</v>
      </c>
      <c r="Q31" s="152"/>
      <c r="R31" s="152"/>
      <c r="S31" s="746" t="s">
        <v>43</v>
      </c>
      <c r="U31" s="13"/>
      <c r="V31" s="13"/>
    </row>
    <row r="32" spans="1:23" ht="14.25" customHeight="1" x14ac:dyDescent="0.2">
      <c r="A32" s="248"/>
      <c r="B32" s="105" t="s">
        <v>194</v>
      </c>
      <c r="C32" s="628">
        <f>'TOT-DIR.'!C32+'TOT-VICE-DI'!C32+'TOT-VICE-ENS.'!C32+'TOT-VICE-PESQ.'!C32+'TOT-LABORAT.'!C32</f>
        <v>40000</v>
      </c>
      <c r="D32" s="110">
        <f>'TOT-DIR.'!D32+'TOT-VICE-DI'!D32+'TOT-VICE-ENS.'!D32+'TOT-VICE-PESQ.'!D32+'TOT-LABORAT.'!D32</f>
        <v>0</v>
      </c>
      <c r="E32" s="190">
        <f>'TOT-DIR.'!E32+'TOT-VICE-DI'!E32+'TOT-VICE-ENS.'!E32+'TOT-VICE-PESQ.'!E32+'TOT-LABORAT.'!E32</f>
        <v>69000</v>
      </c>
      <c r="F32" s="110">
        <f>'TOT-DIR.'!F32+'TOT-VICE-DI'!F32+'TOT-VICE-ENS.'!F32+'TOT-VICE-PESQ.'!F32+'TOT-LABORAT.'!F32</f>
        <v>0</v>
      </c>
      <c r="G32" s="110">
        <f>'TOT-DIR.'!G32+'TOT-VICE-DI'!G32+'TOT-VICE-ENS.'!G32+'TOT-VICE-PESQ.'!G32+'TOT-LABORAT.'!G32</f>
        <v>0</v>
      </c>
      <c r="H32" s="110">
        <f>'TOT-DIR.'!H32+'TOT-VICE-DI'!H32+'TOT-VICE-ENS.'!H32+'TOT-VICE-PESQ.'!H32+'TOT-LABORAT.'!H32</f>
        <v>0</v>
      </c>
      <c r="I32" s="110">
        <f>'TOT-DIR.'!I32+'TOT-VICE-DI'!I32+'TOT-VICE-ENS.'!I32+'TOT-VICE-PESQ.'!I32+'TOT-LABORAT.'!I32</f>
        <v>0</v>
      </c>
      <c r="J32" s="110">
        <f>'TOT-DIR.'!J32+'TOT-VICE-DI'!J32+'TOT-VICE-ENS.'!J32+'TOT-VICE-PESQ.'!J32+'TOT-LABORAT.'!J32</f>
        <v>0</v>
      </c>
      <c r="K32" s="110">
        <f>'TOT-DIR.'!K32+'TOT-VICE-DI'!K32+'TOT-VICE-ENS.'!K32+'TOT-VICE-PESQ.'!K32+'TOT-LABORAT.'!K32</f>
        <v>0</v>
      </c>
      <c r="L32" s="110">
        <f>'TOT-DIR.'!L32+'TOT-VICE-DI'!L32+'TOT-VICE-ENS.'!L32+'TOT-VICE-PESQ.'!L32+'TOT-LABORAT.'!L32</f>
        <v>0</v>
      </c>
      <c r="M32" s="110">
        <f>'TOT-DIR.'!M32+'TOT-VICE-DI'!M32+'TOT-VICE-ENS.'!M32+'TOT-VICE-PESQ.'!M32+'TOT-LABORAT.'!M32</f>
        <v>0</v>
      </c>
      <c r="N32" s="628">
        <f>'TOT-DIR.'!N32+'TOT-VICE-DI'!N32+'TOT-VICE-ENS.'!N32+'TOT-VICE-PESQ.'!N32+'TOT-LABORAT.'!N32</f>
        <v>0</v>
      </c>
      <c r="O32" s="110">
        <f t="shared" si="5"/>
        <v>109000</v>
      </c>
      <c r="P32" s="190">
        <f>'TOT-DIR.'!P32+'TOT-VICE-DI'!P32+'TOT-VICE-ENS.'!P32+'TOT-VICE-PESQ.'!P32+'TOT-LABORAT.'!P32</f>
        <v>0</v>
      </c>
      <c r="Q32" s="152"/>
      <c r="R32" s="152"/>
      <c r="S32" s="746" t="s">
        <v>194</v>
      </c>
      <c r="U32" s="13"/>
      <c r="V32" s="13"/>
    </row>
    <row r="33" spans="1:22" ht="14.25" customHeight="1" x14ac:dyDescent="0.2">
      <c r="A33" s="248"/>
      <c r="B33" s="105" t="s">
        <v>230</v>
      </c>
      <c r="C33" s="110">
        <f>'TOT-DIR.'!C33+'TOT-VICE-DI'!C33+'TOT-VICE-ENS.'!C33+'TOT-VICE-PESQ.'!C33+'TOT-LABORAT.'!C33</f>
        <v>0</v>
      </c>
      <c r="D33" s="110">
        <f>'TOT-DIR.'!D33+'TOT-VICE-DI'!D33+'TOT-VICE-ENS.'!D33+'TOT-VICE-PESQ.'!D33+'TOT-LABORAT.'!D33</f>
        <v>4800</v>
      </c>
      <c r="E33" s="110">
        <f>'TOT-DIR.'!E33+'TOT-VICE-DI'!E33+'TOT-VICE-ENS.'!E33+'TOT-VICE-PESQ.'!E33+'TOT-LABORAT.'!E33</f>
        <v>0</v>
      </c>
      <c r="F33" s="110">
        <f>'TOT-DIR.'!F33+'TOT-VICE-DI'!F33+'TOT-VICE-ENS.'!F33+'TOT-VICE-PESQ.'!F33+'TOT-LABORAT.'!F33</f>
        <v>0</v>
      </c>
      <c r="G33" s="110">
        <f>'TOT-DIR.'!G33+'TOT-VICE-DI'!G33+'TOT-VICE-ENS.'!G33+'TOT-VICE-PESQ.'!G33+'TOT-LABORAT.'!G33</f>
        <v>0</v>
      </c>
      <c r="H33" s="110">
        <f>'TOT-DIR.'!H33+'TOT-VICE-DI'!H33+'TOT-VICE-ENS.'!H33+'TOT-VICE-PESQ.'!H33+'TOT-LABORAT.'!H33</f>
        <v>0</v>
      </c>
      <c r="I33" s="110">
        <f>'TOT-DIR.'!I33+'TOT-VICE-DI'!I33+'TOT-VICE-ENS.'!I33+'TOT-VICE-PESQ.'!I33+'TOT-LABORAT.'!I33</f>
        <v>0</v>
      </c>
      <c r="J33" s="110">
        <f>'TOT-DIR.'!J33+'TOT-VICE-DI'!J33+'TOT-VICE-ENS.'!J33+'TOT-VICE-PESQ.'!J33+'TOT-LABORAT.'!J33</f>
        <v>0</v>
      </c>
      <c r="K33" s="110">
        <f>'TOT-DIR.'!K33+'TOT-VICE-DI'!K33+'TOT-VICE-ENS.'!K33+'TOT-VICE-PESQ.'!K33+'TOT-LABORAT.'!K33</f>
        <v>0</v>
      </c>
      <c r="L33" s="110">
        <f>'TOT-DIR.'!L33+'TOT-VICE-DI'!L33+'TOT-VICE-ENS.'!L33+'TOT-VICE-PESQ.'!L33+'TOT-LABORAT.'!L33</f>
        <v>0</v>
      </c>
      <c r="M33" s="110">
        <f>'TOT-DIR.'!M33+'TOT-VICE-DI'!M33+'TOT-VICE-ENS.'!M33+'TOT-VICE-PESQ.'!M33+'TOT-LABORAT.'!M33</f>
        <v>0</v>
      </c>
      <c r="N33" s="628">
        <f>'TOT-DIR.'!N33+'TOT-VICE-DI'!N33+'TOT-VICE-ENS.'!N33+'TOT-VICE-PESQ.'!N33+'TOT-LABORAT.'!N33</f>
        <v>0</v>
      </c>
      <c r="O33" s="110">
        <f t="shared" si="5"/>
        <v>4800</v>
      </c>
      <c r="P33" s="190">
        <f>'TOT-DIR.'!P33+'TOT-VICE-DI'!P33+'TOT-VICE-ENS.'!P33+'TOT-VICE-PESQ.'!P33+'TOT-LABORAT.'!P33</f>
        <v>0</v>
      </c>
      <c r="Q33" s="152"/>
      <c r="R33" s="152"/>
      <c r="S33" s="746" t="s">
        <v>230</v>
      </c>
      <c r="U33" s="13"/>
      <c r="V33" s="13"/>
    </row>
    <row r="34" spans="1:22" ht="12.4" customHeight="1" x14ac:dyDescent="0.2">
      <c r="A34" s="126"/>
      <c r="B34" s="105" t="s">
        <v>141</v>
      </c>
      <c r="C34" s="110">
        <f>'TOT-DIR.'!C34+'TOT-VICE-DI'!C34+'TOT-VICE-ENS.'!C34+'TOT-VICE-PESQ.'!C34+'TOT-LABORAT.'!C34</f>
        <v>0</v>
      </c>
      <c r="D34" s="110">
        <f>'TOT-DIR.'!D34+'TOT-VICE-DI'!D34+'TOT-VICE-ENS.'!D34+'TOT-VICE-PESQ.'!D34+'TOT-LABORAT.'!D34</f>
        <v>0</v>
      </c>
      <c r="E34" s="110">
        <f>'TOT-DIR.'!E34+'TOT-VICE-DI'!E34+'TOT-VICE-ENS.'!E34+'TOT-VICE-PESQ.'!E34+'TOT-LABORAT.'!E34</f>
        <v>3391</v>
      </c>
      <c r="F34" s="110">
        <f>'TOT-DIR.'!F34+'TOT-VICE-DI'!F34+'TOT-VICE-ENS.'!F34+'TOT-VICE-PESQ.'!F34+'TOT-LABORAT.'!F34</f>
        <v>0</v>
      </c>
      <c r="G34" s="110">
        <f>'TOT-DIR.'!G34+'TOT-VICE-DI'!G34+'TOT-VICE-ENS.'!G34+'TOT-VICE-PESQ.'!G34+'TOT-LABORAT.'!G34</f>
        <v>0</v>
      </c>
      <c r="H34" s="110">
        <f>'TOT-DIR.'!H34+'TOT-VICE-DI'!H34+'TOT-VICE-ENS.'!H34+'TOT-VICE-PESQ.'!H34+'TOT-LABORAT.'!H34</f>
        <v>0</v>
      </c>
      <c r="I34" s="110">
        <f>'TOT-DIR.'!I34+'TOT-VICE-DI'!I34+'TOT-VICE-ENS.'!I34+'TOT-VICE-PESQ.'!I34+'TOT-LABORAT.'!I34</f>
        <v>0</v>
      </c>
      <c r="J34" s="110">
        <f>'TOT-DIR.'!J34+'TOT-VICE-DI'!J34+'TOT-VICE-ENS.'!J34+'TOT-VICE-PESQ.'!J34+'TOT-LABORAT.'!J34</f>
        <v>0</v>
      </c>
      <c r="K34" s="110">
        <f>'TOT-DIR.'!K34+'TOT-VICE-DI'!K34+'TOT-VICE-ENS.'!K34+'TOT-VICE-PESQ.'!K34+'TOT-LABORAT.'!K34</f>
        <v>0</v>
      </c>
      <c r="L34" s="110">
        <f>'TOT-DIR.'!L34+'TOT-VICE-DI'!L34+'TOT-VICE-ENS.'!L34+'TOT-VICE-PESQ.'!L34+'TOT-LABORAT.'!L34</f>
        <v>0</v>
      </c>
      <c r="M34" s="110">
        <f>'TOT-DIR.'!M34+'TOT-VICE-DI'!M34+'TOT-VICE-ENS.'!M34+'TOT-VICE-PESQ.'!M34+'TOT-LABORAT.'!M34</f>
        <v>0</v>
      </c>
      <c r="N34" s="628">
        <f>'TOT-DIR.'!N34+'TOT-VICE-DI'!N34+'TOT-VICE-ENS.'!N34+'TOT-VICE-PESQ.'!N34+'TOT-LABORAT.'!N34</f>
        <v>0</v>
      </c>
      <c r="O34" s="110">
        <f t="shared" si="5"/>
        <v>3391</v>
      </c>
      <c r="P34" s="190">
        <f>'TOT-DIR.'!P34+'TOT-VICE-DI'!P34+'TOT-VICE-ENS.'!P34+'TOT-VICE-PESQ.'!P34+'TOT-LABORAT.'!P34</f>
        <v>0</v>
      </c>
      <c r="Q34" s="152"/>
      <c r="R34" s="152"/>
      <c r="S34" s="746" t="s">
        <v>141</v>
      </c>
      <c r="T34" s="13"/>
      <c r="U34" s="19"/>
      <c r="V34" s="13"/>
    </row>
    <row r="35" spans="1:22" ht="12.4" customHeight="1" x14ac:dyDescent="0.2">
      <c r="A35" s="248"/>
      <c r="B35" s="105" t="s">
        <v>120</v>
      </c>
      <c r="C35" s="110">
        <f>'TOT-DIR.'!C35+'TOT-VICE-DI'!C35+'TOT-VICE-ENS.'!C35+'TOT-VICE-PESQ.'!C35+'TOT-LABORAT.'!C35</f>
        <v>0</v>
      </c>
      <c r="D35" s="110">
        <f>'TOT-DIR.'!D35+'TOT-VICE-DI'!D35+'TOT-VICE-ENS.'!D35+'TOT-VICE-PESQ.'!D35+'TOT-LABORAT.'!D35</f>
        <v>0</v>
      </c>
      <c r="E35" s="110">
        <f>'TOT-DIR.'!E35+'TOT-VICE-DI'!E35+'TOT-VICE-ENS.'!E35+'TOT-VICE-PESQ.'!E35+'TOT-LABORAT.'!E35</f>
        <v>0</v>
      </c>
      <c r="F35" s="110">
        <f>'TOT-DIR.'!F35+'TOT-VICE-DI'!F35+'TOT-VICE-ENS.'!F35+'TOT-VICE-PESQ.'!F35+'TOT-LABORAT.'!F35</f>
        <v>0</v>
      </c>
      <c r="G35" s="110">
        <f>'TOT-DIR.'!G35+'TOT-VICE-DI'!G35+'TOT-VICE-ENS.'!G35+'TOT-VICE-PESQ.'!G35+'TOT-LABORAT.'!G35</f>
        <v>0</v>
      </c>
      <c r="H35" s="110">
        <f>'TOT-DIR.'!H35+'TOT-VICE-DI'!H35+'TOT-VICE-ENS.'!H35+'TOT-VICE-PESQ.'!H35+'TOT-LABORAT.'!H35</f>
        <v>0</v>
      </c>
      <c r="I35" s="110">
        <f>'TOT-DIR.'!I35+'TOT-VICE-DI'!I35+'TOT-VICE-ENS.'!I35+'TOT-VICE-PESQ.'!I35+'TOT-LABORAT.'!I35</f>
        <v>0</v>
      </c>
      <c r="J35" s="110">
        <f>'TOT-DIR.'!J35+'TOT-VICE-DI'!J35+'TOT-VICE-ENS.'!J35+'TOT-VICE-PESQ.'!J35+'TOT-LABORAT.'!J35</f>
        <v>0</v>
      </c>
      <c r="K35" s="110">
        <f>'TOT-DIR.'!K35+'TOT-VICE-DI'!K35+'TOT-VICE-ENS.'!K35+'TOT-VICE-PESQ.'!K35+'TOT-LABORAT.'!K35</f>
        <v>0</v>
      </c>
      <c r="L35" s="110">
        <f>'TOT-DIR.'!L35+'TOT-VICE-DI'!L35+'TOT-VICE-ENS.'!L35+'TOT-VICE-PESQ.'!L35+'TOT-LABORAT.'!L35</f>
        <v>0</v>
      </c>
      <c r="M35" s="110">
        <f>'TOT-DIR.'!M35+'TOT-VICE-DI'!M35+'TOT-VICE-ENS.'!M35+'TOT-VICE-PESQ.'!M35+'TOT-LABORAT.'!M35</f>
        <v>0</v>
      </c>
      <c r="N35" s="628">
        <f>'TOT-DIR.'!N35+'TOT-VICE-DI'!N35+'TOT-VICE-ENS.'!N35+'TOT-VICE-PESQ.'!N35+'TOT-LABORAT.'!N35</f>
        <v>0</v>
      </c>
      <c r="O35" s="110">
        <f t="shared" si="5"/>
        <v>0</v>
      </c>
      <c r="P35" s="190">
        <f>'TOT-DIR.'!P35+'TOT-VICE-DI'!P35+'TOT-VICE-ENS.'!P35+'TOT-VICE-PESQ.'!P35+'TOT-LABORAT.'!P35</f>
        <v>0</v>
      </c>
      <c r="Q35" s="152"/>
      <c r="R35" s="152"/>
      <c r="S35" s="746" t="s">
        <v>120</v>
      </c>
      <c r="U35" s="186"/>
      <c r="V35" s="13"/>
    </row>
    <row r="36" spans="1:22" ht="12.4" customHeight="1" x14ac:dyDescent="0.2">
      <c r="A36" s="113"/>
      <c r="B36" s="105" t="s">
        <v>37</v>
      </c>
      <c r="C36" s="110">
        <f>'TOT-DIR.'!C36+'TOT-VICE-DI'!C36+'TOT-VICE-ENS.'!C36+'TOT-VICE-PESQ.'!C36+'TOT-LABORAT.'!C36</f>
        <v>0</v>
      </c>
      <c r="D36" s="110">
        <f>'TOT-DIR.'!D36+'TOT-VICE-DI'!D36+'TOT-VICE-ENS.'!D36+'TOT-VICE-PESQ.'!D36+'TOT-LABORAT.'!D36</f>
        <v>0</v>
      </c>
      <c r="E36" s="110">
        <f>'TOT-DIR.'!E36+'TOT-VICE-DI'!E36+'TOT-VICE-ENS.'!E36+'TOT-VICE-PESQ.'!E36+'TOT-LABORAT.'!E36</f>
        <v>0</v>
      </c>
      <c r="F36" s="110">
        <f>'TOT-DIR.'!F36+'TOT-VICE-DI'!F36+'TOT-VICE-ENS.'!F36+'TOT-VICE-PESQ.'!F36+'TOT-LABORAT.'!F36</f>
        <v>0</v>
      </c>
      <c r="G36" s="110">
        <f>'TOT-DIR.'!G36+'TOT-VICE-DI'!G36+'TOT-VICE-ENS.'!G36+'TOT-VICE-PESQ.'!G36+'TOT-LABORAT.'!G36</f>
        <v>0</v>
      </c>
      <c r="H36" s="110">
        <f>'TOT-DIR.'!H36+'TOT-VICE-DI'!H36+'TOT-VICE-ENS.'!H36+'TOT-VICE-PESQ.'!H36+'TOT-LABORAT.'!H36</f>
        <v>0</v>
      </c>
      <c r="I36" s="110">
        <f>'TOT-DIR.'!I36+'TOT-VICE-DI'!I36+'TOT-VICE-ENS.'!I36+'TOT-VICE-PESQ.'!I36+'TOT-LABORAT.'!I36</f>
        <v>0</v>
      </c>
      <c r="J36" s="110">
        <f>'TOT-DIR.'!J36+'TOT-VICE-DI'!J36+'TOT-VICE-ENS.'!J36+'TOT-VICE-PESQ.'!J36+'TOT-LABORAT.'!J36</f>
        <v>0</v>
      </c>
      <c r="K36" s="110">
        <f>'TOT-DIR.'!K36+'TOT-VICE-DI'!K36+'TOT-VICE-ENS.'!K36+'TOT-VICE-PESQ.'!K36+'TOT-LABORAT.'!K36</f>
        <v>0</v>
      </c>
      <c r="L36" s="110">
        <f>'TOT-DIR.'!L36+'TOT-VICE-DI'!L36+'TOT-VICE-ENS.'!L36+'TOT-VICE-PESQ.'!L36+'TOT-LABORAT.'!L36</f>
        <v>0</v>
      </c>
      <c r="M36" s="110">
        <f>'TOT-DIR.'!M36+'TOT-VICE-DI'!M36+'TOT-VICE-ENS.'!M36+'TOT-VICE-PESQ.'!M36+'TOT-LABORAT.'!M36</f>
        <v>0</v>
      </c>
      <c r="N36" s="628">
        <f>'TOT-DIR.'!N36+'TOT-VICE-DI'!N36+'TOT-VICE-ENS.'!N36+'TOT-VICE-PESQ.'!N36+'TOT-LABORAT.'!N36</f>
        <v>0</v>
      </c>
      <c r="O36" s="110">
        <f t="shared" si="5"/>
        <v>0</v>
      </c>
      <c r="P36" s="190">
        <f>'TOT-DIR.'!P36+'TOT-VICE-DI'!P36+'TOT-VICE-ENS.'!P36+'TOT-VICE-PESQ.'!P36+'TOT-LABORAT.'!P36</f>
        <v>0</v>
      </c>
      <c r="Q36" s="152"/>
      <c r="R36" s="152"/>
      <c r="S36" s="746" t="s">
        <v>37</v>
      </c>
      <c r="U36" s="186"/>
      <c r="V36" s="13"/>
    </row>
    <row r="37" spans="1:22" ht="12.4" customHeight="1" x14ac:dyDescent="0.2">
      <c r="A37" s="113"/>
      <c r="B37" s="6" t="s">
        <v>30</v>
      </c>
      <c r="C37" s="110">
        <f>'TOT-DIR.'!C37+'TOT-VICE-DI'!C37+'TOT-VICE-ENS.'!C37+'TOT-VICE-PESQ.'!C37+'TOT-LABORAT.'!C37</f>
        <v>61103.76</v>
      </c>
      <c r="D37" s="110">
        <f>'TOT-DIR.'!D37+'TOT-VICE-DI'!D37+'TOT-VICE-ENS.'!D37+'TOT-VICE-PESQ.'!D37+'TOT-LABORAT.'!D37</f>
        <v>0</v>
      </c>
      <c r="E37" s="110">
        <f>'TOT-DIR.'!E37+'TOT-VICE-DI'!E37+'TOT-VICE-ENS.'!E37+'TOT-VICE-PESQ.'!E37+'TOT-LABORAT.'!E37</f>
        <v>1876</v>
      </c>
      <c r="F37" s="110">
        <f>'TOT-DIR.'!F37+'TOT-VICE-DI'!F37+'TOT-VICE-ENS.'!F37+'TOT-VICE-PESQ.'!F37+'TOT-LABORAT.'!F37</f>
        <v>0</v>
      </c>
      <c r="G37" s="110">
        <f>'TOT-DIR.'!G37+'TOT-VICE-DI'!G37+'TOT-VICE-ENS.'!G37+'TOT-VICE-PESQ.'!G37+'TOT-LABORAT.'!G37</f>
        <v>0</v>
      </c>
      <c r="H37" s="110">
        <f>'TOT-DIR.'!H37+'TOT-VICE-DI'!H37+'TOT-VICE-ENS.'!H37+'TOT-VICE-PESQ.'!H37+'TOT-LABORAT.'!H37</f>
        <v>0</v>
      </c>
      <c r="I37" s="110">
        <f>'TOT-DIR.'!I37+'TOT-VICE-DI'!I37+'TOT-VICE-ENS.'!I37+'TOT-VICE-PESQ.'!I37+'TOT-LABORAT.'!I37</f>
        <v>0</v>
      </c>
      <c r="J37" s="110">
        <f>'TOT-DIR.'!J37+'TOT-VICE-DI'!J37+'TOT-VICE-ENS.'!J37+'TOT-VICE-PESQ.'!J37+'TOT-LABORAT.'!J37</f>
        <v>0</v>
      </c>
      <c r="K37" s="110">
        <f>'TOT-DIR.'!K37+'TOT-VICE-DI'!K37+'TOT-VICE-ENS.'!K37+'TOT-VICE-PESQ.'!K37+'TOT-LABORAT.'!K37</f>
        <v>0</v>
      </c>
      <c r="L37" s="110">
        <f>'TOT-DIR.'!L37+'TOT-VICE-DI'!L37+'TOT-VICE-ENS.'!L37+'TOT-VICE-PESQ.'!L37+'TOT-LABORAT.'!L37</f>
        <v>0</v>
      </c>
      <c r="M37" s="110">
        <f>'TOT-DIR.'!M37+'TOT-VICE-DI'!M37+'TOT-VICE-ENS.'!M37+'TOT-VICE-PESQ.'!M37+'TOT-LABORAT.'!M37</f>
        <v>0</v>
      </c>
      <c r="N37" s="628">
        <f>'TOT-DIR.'!N37+'TOT-VICE-DI'!N37+'TOT-VICE-ENS.'!N37+'TOT-VICE-PESQ.'!N37+'TOT-LABORAT.'!N37</f>
        <v>0</v>
      </c>
      <c r="O37" s="110">
        <f t="shared" si="5"/>
        <v>62979.76</v>
      </c>
      <c r="P37" s="190">
        <f>'TOT-DIR.'!P37+'TOT-VICE-DI'!P37+'TOT-VICE-ENS.'!P37+'TOT-VICE-PESQ.'!P37+'TOT-LABORAT.'!P37</f>
        <v>0</v>
      </c>
      <c r="Q37" s="152"/>
      <c r="R37" s="152"/>
      <c r="S37" s="746" t="s">
        <v>231</v>
      </c>
      <c r="U37" s="186"/>
      <c r="V37" s="13"/>
    </row>
    <row r="38" spans="1:22" ht="12.4" customHeight="1" x14ac:dyDescent="0.2">
      <c r="A38" s="172"/>
      <c r="B38" s="6" t="s">
        <v>46</v>
      </c>
      <c r="C38" s="110">
        <f>'TOT-DIR.'!C38+'TOT-VICE-DI'!C38+'TOT-VICE-ENS.'!C38+'TOT-VICE-PESQ.'!C38+'TOT-LABORAT.'!C38</f>
        <v>0</v>
      </c>
      <c r="D38" s="110">
        <f>'TOT-DIR.'!D38+'TOT-VICE-DI'!D38+'TOT-VICE-ENS.'!D38+'TOT-VICE-PESQ.'!D38+'TOT-LABORAT.'!D38</f>
        <v>0</v>
      </c>
      <c r="E38" s="110">
        <f>'TOT-DIR.'!E38+'TOT-VICE-DI'!E38+'TOT-VICE-ENS.'!E38+'TOT-VICE-PESQ.'!E38+'TOT-LABORAT.'!E38</f>
        <v>0</v>
      </c>
      <c r="F38" s="110">
        <f>'TOT-DIR.'!F38+'TOT-VICE-DI'!F38+'TOT-VICE-ENS.'!F38+'TOT-VICE-PESQ.'!F38+'TOT-LABORAT.'!F38</f>
        <v>0</v>
      </c>
      <c r="G38" s="110">
        <f>'TOT-DIR.'!G38+'TOT-VICE-DI'!G38+'TOT-VICE-ENS.'!G38+'TOT-VICE-PESQ.'!G38+'TOT-LABORAT.'!G38</f>
        <v>0</v>
      </c>
      <c r="H38" s="110">
        <f>'TOT-DIR.'!H38+'TOT-VICE-DI'!H38+'TOT-VICE-ENS.'!H38+'TOT-VICE-PESQ.'!H38+'TOT-LABORAT.'!H38</f>
        <v>0</v>
      </c>
      <c r="I38" s="110">
        <f>'TOT-DIR.'!I38+'TOT-VICE-DI'!I38+'TOT-VICE-ENS.'!I38+'TOT-VICE-PESQ.'!I38+'TOT-LABORAT.'!I38</f>
        <v>0</v>
      </c>
      <c r="J38" s="110">
        <f>'TOT-DIR.'!J38+'TOT-VICE-DI'!J38+'TOT-VICE-ENS.'!J38+'TOT-VICE-PESQ.'!J38+'TOT-LABORAT.'!J38</f>
        <v>0</v>
      </c>
      <c r="K38" s="110">
        <f>'TOT-DIR.'!K38+'TOT-VICE-DI'!K38+'TOT-VICE-ENS.'!K38+'TOT-VICE-PESQ.'!K38+'TOT-LABORAT.'!K38</f>
        <v>0</v>
      </c>
      <c r="L38" s="110">
        <f>'TOT-DIR.'!L38+'TOT-VICE-DI'!L38+'TOT-VICE-ENS.'!L38+'TOT-VICE-PESQ.'!L38+'TOT-LABORAT.'!L38</f>
        <v>0</v>
      </c>
      <c r="M38" s="110">
        <f>'TOT-DIR.'!M38+'TOT-VICE-DI'!M38+'TOT-VICE-ENS.'!M38+'TOT-VICE-PESQ.'!M38+'TOT-LABORAT.'!M38</f>
        <v>0</v>
      </c>
      <c r="N38" s="628">
        <f>'TOT-DIR.'!N38+'TOT-VICE-DI'!N38+'TOT-VICE-ENS.'!N38+'TOT-VICE-PESQ.'!N38+'TOT-LABORAT.'!N38</f>
        <v>0</v>
      </c>
      <c r="O38" s="110">
        <f t="shared" si="5"/>
        <v>0</v>
      </c>
      <c r="P38" s="190">
        <f>'TOT-DIR.'!P38+'TOT-VICE-DI'!P38+'TOT-VICE-ENS.'!P38+'TOT-VICE-PESQ.'!P38+'TOT-LABORAT.'!P38</f>
        <v>0</v>
      </c>
      <c r="Q38" s="152"/>
      <c r="R38" s="152"/>
      <c r="S38" s="746" t="s">
        <v>232</v>
      </c>
      <c r="U38" s="186"/>
      <c r="V38" s="13"/>
    </row>
    <row r="39" spans="1:22" ht="12.4" customHeight="1" x14ac:dyDescent="0.2">
      <c r="A39" s="126"/>
      <c r="B39" s="6" t="s">
        <v>47</v>
      </c>
      <c r="C39" s="110">
        <f>'TOT-DIR.'!C39+'TOT-VICE-DI'!C39+'TOT-VICE-ENS.'!C39+'TOT-VICE-PESQ.'!C39+'TOT-LABORAT.'!C39</f>
        <v>0</v>
      </c>
      <c r="D39" s="110">
        <f>'TOT-DIR.'!D39+'TOT-VICE-DI'!D39+'TOT-VICE-ENS.'!D39+'TOT-VICE-PESQ.'!D39+'TOT-LABORAT.'!D39</f>
        <v>0</v>
      </c>
      <c r="E39" s="110">
        <f>'TOT-DIR.'!E39+'TOT-VICE-DI'!E39+'TOT-VICE-ENS.'!E39+'TOT-VICE-PESQ.'!E39+'TOT-LABORAT.'!E39</f>
        <v>0</v>
      </c>
      <c r="F39" s="110">
        <f>'TOT-DIR.'!F39+'TOT-VICE-DI'!F39+'TOT-VICE-ENS.'!F39+'TOT-VICE-PESQ.'!F39+'TOT-LABORAT.'!F39</f>
        <v>0</v>
      </c>
      <c r="G39" s="110">
        <f>'TOT-DIR.'!G39+'TOT-VICE-DI'!G39+'TOT-VICE-ENS.'!G39+'TOT-VICE-PESQ.'!G39+'TOT-LABORAT.'!G39</f>
        <v>0</v>
      </c>
      <c r="H39" s="110">
        <f>'TOT-DIR.'!H39+'TOT-VICE-DI'!H39+'TOT-VICE-ENS.'!H39+'TOT-VICE-PESQ.'!H39+'TOT-LABORAT.'!H39</f>
        <v>0</v>
      </c>
      <c r="I39" s="110">
        <f>'TOT-DIR.'!I39+'TOT-VICE-DI'!I39+'TOT-VICE-ENS.'!I39+'TOT-VICE-PESQ.'!I39+'TOT-LABORAT.'!I39</f>
        <v>0</v>
      </c>
      <c r="J39" s="110">
        <f>'TOT-DIR.'!J39+'TOT-VICE-DI'!J39+'TOT-VICE-ENS.'!J39+'TOT-VICE-PESQ.'!J39+'TOT-LABORAT.'!J39</f>
        <v>0</v>
      </c>
      <c r="K39" s="110">
        <f>'TOT-DIR.'!K39+'TOT-VICE-DI'!K39+'TOT-VICE-ENS.'!K39+'TOT-VICE-PESQ.'!K39+'TOT-LABORAT.'!K39</f>
        <v>0</v>
      </c>
      <c r="L39" s="110">
        <f>'TOT-DIR.'!L39+'TOT-VICE-DI'!L39+'TOT-VICE-ENS.'!L39+'TOT-VICE-PESQ.'!L39+'TOT-LABORAT.'!L39</f>
        <v>0</v>
      </c>
      <c r="M39" s="110">
        <f>'TOT-DIR.'!M39+'TOT-VICE-DI'!M39+'TOT-VICE-ENS.'!M39+'TOT-VICE-PESQ.'!M39+'TOT-LABORAT.'!M39</f>
        <v>0</v>
      </c>
      <c r="N39" s="628">
        <f>'TOT-DIR.'!N39+'TOT-VICE-DI'!N39+'TOT-VICE-ENS.'!N39+'TOT-VICE-PESQ.'!N39+'TOT-LABORAT.'!N39</f>
        <v>0</v>
      </c>
      <c r="O39" s="110">
        <f t="shared" si="5"/>
        <v>0</v>
      </c>
      <c r="P39" s="190">
        <f>'TOT-DIR.'!P39+'TOT-VICE-DI'!P39+'TOT-VICE-ENS.'!P39+'TOT-VICE-PESQ.'!P39+'TOT-LABORAT.'!P39</f>
        <v>0</v>
      </c>
      <c r="Q39" s="152"/>
      <c r="R39" s="152"/>
      <c r="S39" s="746" t="s">
        <v>30</v>
      </c>
      <c r="U39" s="186"/>
      <c r="V39" s="13"/>
    </row>
    <row r="40" spans="1:22" ht="12.4" customHeight="1" x14ac:dyDescent="0.2">
      <c r="A40" s="126"/>
      <c r="B40" s="6" t="s">
        <v>45</v>
      </c>
      <c r="C40" s="110">
        <f>'TOT-DIR.'!C40+'TOT-VICE-DI'!C40+'TOT-VICE-ENS.'!C40+'TOT-VICE-PESQ.'!C40+'TOT-LABORAT.'!C40</f>
        <v>0</v>
      </c>
      <c r="D40" s="110">
        <f>'TOT-DIR.'!D40+'TOT-VICE-DI'!D40+'TOT-VICE-ENS.'!D40+'TOT-VICE-PESQ.'!D40+'TOT-LABORAT.'!D40</f>
        <v>0</v>
      </c>
      <c r="E40" s="110">
        <f>'TOT-DIR.'!E40+'TOT-VICE-DI'!E40+'TOT-VICE-ENS.'!E40+'TOT-VICE-PESQ.'!E40+'TOT-LABORAT.'!E40</f>
        <v>0</v>
      </c>
      <c r="F40" s="110">
        <f>'TOT-DIR.'!F40+'TOT-VICE-DI'!F40+'TOT-VICE-ENS.'!F40+'TOT-VICE-PESQ.'!F40+'TOT-LABORAT.'!F40</f>
        <v>0</v>
      </c>
      <c r="G40" s="110">
        <f>'TOT-DIR.'!G40+'TOT-VICE-DI'!G40+'TOT-VICE-ENS.'!G40+'TOT-VICE-PESQ.'!G40+'TOT-LABORAT.'!G40</f>
        <v>0</v>
      </c>
      <c r="H40" s="110">
        <f>'TOT-DIR.'!H40+'TOT-VICE-DI'!H40+'TOT-VICE-ENS.'!H40+'TOT-VICE-PESQ.'!H40+'TOT-LABORAT.'!H40</f>
        <v>0</v>
      </c>
      <c r="I40" s="110">
        <f>'TOT-DIR.'!I40+'TOT-VICE-DI'!I40+'TOT-VICE-ENS.'!I40+'TOT-VICE-PESQ.'!I40+'TOT-LABORAT.'!I40</f>
        <v>0</v>
      </c>
      <c r="J40" s="110">
        <f>'TOT-DIR.'!J40+'TOT-VICE-DI'!J40+'TOT-VICE-ENS.'!J40+'TOT-VICE-PESQ.'!J40+'TOT-LABORAT.'!J40</f>
        <v>0</v>
      </c>
      <c r="K40" s="110">
        <f>'TOT-DIR.'!K40+'TOT-VICE-DI'!K40+'TOT-VICE-ENS.'!K40+'TOT-VICE-PESQ.'!K40+'TOT-LABORAT.'!K40</f>
        <v>0</v>
      </c>
      <c r="L40" s="110">
        <f>'TOT-DIR.'!L40+'TOT-VICE-DI'!L40+'TOT-VICE-ENS.'!L40+'TOT-VICE-PESQ.'!L40+'TOT-LABORAT.'!L40</f>
        <v>0</v>
      </c>
      <c r="M40" s="110">
        <f>'TOT-DIR.'!M40+'TOT-VICE-DI'!M40+'TOT-VICE-ENS.'!M40+'TOT-VICE-PESQ.'!M40+'TOT-LABORAT.'!M40</f>
        <v>0</v>
      </c>
      <c r="N40" s="628">
        <f>'TOT-DIR.'!N40+'TOT-VICE-DI'!N40+'TOT-VICE-ENS.'!N40+'TOT-VICE-PESQ.'!N40+'TOT-LABORAT.'!N40</f>
        <v>0</v>
      </c>
      <c r="O40" s="110">
        <f>SUM(C40:N40)</f>
        <v>0</v>
      </c>
      <c r="P40" s="190">
        <f>'TOT-DIR.'!P40+'TOT-VICE-DI'!P40+'TOT-VICE-ENS.'!P40+'TOT-VICE-PESQ.'!P40+'TOT-LABORAT.'!P40</f>
        <v>0</v>
      </c>
      <c r="Q40" s="152"/>
      <c r="R40" s="152"/>
      <c r="S40" s="746" t="s">
        <v>46</v>
      </c>
      <c r="U40" s="186"/>
      <c r="V40" s="13"/>
    </row>
    <row r="41" spans="1:22" ht="12.4" customHeight="1" x14ac:dyDescent="0.2">
      <c r="A41" s="172"/>
      <c r="B41" s="6" t="s">
        <v>44</v>
      </c>
      <c r="C41" s="110">
        <f>'TOT-DIR.'!C41+'TOT-VICE-DI'!C41+'TOT-VICE-ENS.'!C41+'TOT-VICE-PESQ.'!C41+'TOT-LABORAT.'!C41</f>
        <v>0</v>
      </c>
      <c r="D41" s="110">
        <f>'TOT-DIR.'!D41+'TOT-VICE-DI'!D41+'TOT-VICE-ENS.'!D41+'TOT-VICE-PESQ.'!D41+'TOT-LABORAT.'!D41</f>
        <v>0</v>
      </c>
      <c r="E41" s="110">
        <f>'TOT-DIR.'!E41+'TOT-VICE-DI'!E41+'TOT-VICE-ENS.'!E41+'TOT-VICE-PESQ.'!E41+'TOT-LABORAT.'!E41</f>
        <v>0</v>
      </c>
      <c r="F41" s="110">
        <f>'TOT-DIR.'!F41+'TOT-VICE-DI'!F41+'TOT-VICE-ENS.'!F41+'TOT-VICE-PESQ.'!F41+'TOT-LABORAT.'!F41</f>
        <v>0</v>
      </c>
      <c r="G41" s="110">
        <f>'TOT-DIR.'!G41+'TOT-VICE-DI'!G41+'TOT-VICE-ENS.'!G41+'TOT-VICE-PESQ.'!G41+'TOT-LABORAT.'!G41</f>
        <v>0</v>
      </c>
      <c r="H41" s="110">
        <f>'TOT-DIR.'!H41+'TOT-VICE-DI'!H41+'TOT-VICE-ENS.'!H41+'TOT-VICE-PESQ.'!H41+'TOT-LABORAT.'!H41</f>
        <v>0</v>
      </c>
      <c r="I41" s="110">
        <f>'TOT-DIR.'!I41+'TOT-VICE-DI'!I41+'TOT-VICE-ENS.'!I41+'TOT-VICE-PESQ.'!I41+'TOT-LABORAT.'!I41</f>
        <v>0</v>
      </c>
      <c r="J41" s="110">
        <f>'TOT-DIR.'!J41+'TOT-VICE-DI'!J41+'TOT-VICE-ENS.'!J41+'TOT-VICE-PESQ.'!J41+'TOT-LABORAT.'!J41</f>
        <v>0</v>
      </c>
      <c r="K41" s="110">
        <f>'TOT-DIR.'!K41+'TOT-VICE-DI'!K41+'TOT-VICE-ENS.'!K41+'TOT-VICE-PESQ.'!K41+'TOT-LABORAT.'!K41</f>
        <v>0</v>
      </c>
      <c r="L41" s="110">
        <f>'TOT-DIR.'!L41+'TOT-VICE-DI'!L41+'TOT-VICE-ENS.'!L41+'TOT-VICE-PESQ.'!L41+'TOT-LABORAT.'!L41</f>
        <v>0</v>
      </c>
      <c r="M41" s="110">
        <f>'TOT-DIR.'!M41+'TOT-VICE-DI'!M41+'TOT-VICE-ENS.'!M41+'TOT-VICE-PESQ.'!M41+'TOT-LABORAT.'!M41</f>
        <v>0</v>
      </c>
      <c r="N41" s="628">
        <f>'TOT-DIR.'!N41+'TOT-VICE-DI'!N41+'TOT-VICE-ENS.'!N41+'TOT-VICE-PESQ.'!N41+'TOT-LABORAT.'!N41</f>
        <v>0</v>
      </c>
      <c r="O41" s="110">
        <f t="shared" si="5"/>
        <v>0</v>
      </c>
      <c r="P41" s="190">
        <f>'TOT-DIR.'!P41+'TOT-VICE-DI'!P41+'TOT-VICE-ENS.'!P41+'TOT-VICE-PESQ.'!P41+'TOT-LABORAT.'!P41</f>
        <v>0</v>
      </c>
      <c r="Q41" s="152"/>
      <c r="R41" s="152"/>
      <c r="S41" s="746" t="s">
        <v>47</v>
      </c>
      <c r="U41" s="186"/>
      <c r="V41" s="13"/>
    </row>
    <row r="42" spans="1:22" ht="12.4" customHeight="1" x14ac:dyDescent="0.2">
      <c r="A42" s="126"/>
      <c r="B42" s="6" t="s">
        <v>127</v>
      </c>
      <c r="C42" s="110">
        <f>'TOT-DIR.'!C42+'TOT-VICE-DI'!C42+'TOT-VICE-ENS.'!C42+'TOT-VICE-PESQ.'!C42+'TOT-LABORAT.'!C42</f>
        <v>0</v>
      </c>
      <c r="D42" s="110">
        <f>'TOT-DIR.'!D42+'TOT-VICE-DI'!D42+'TOT-VICE-ENS.'!D42+'TOT-VICE-PESQ.'!D42+'TOT-LABORAT.'!D42</f>
        <v>0</v>
      </c>
      <c r="E42" s="110">
        <f>'TOT-DIR.'!E42+'TOT-VICE-DI'!E42+'TOT-VICE-ENS.'!E42+'TOT-VICE-PESQ.'!E42+'TOT-LABORAT.'!E42</f>
        <v>0</v>
      </c>
      <c r="F42" s="110">
        <f>'TOT-DIR.'!F42+'TOT-VICE-DI'!F42+'TOT-VICE-ENS.'!F42+'TOT-VICE-PESQ.'!F42+'TOT-LABORAT.'!F42</f>
        <v>0</v>
      </c>
      <c r="G42" s="110">
        <f>'TOT-DIR.'!G42+'TOT-VICE-DI'!G42+'TOT-VICE-ENS.'!G42+'TOT-VICE-PESQ.'!G42+'TOT-LABORAT.'!G42</f>
        <v>0</v>
      </c>
      <c r="H42" s="110">
        <f>'TOT-DIR.'!H42+'TOT-VICE-DI'!H42+'TOT-VICE-ENS.'!H42+'TOT-VICE-PESQ.'!H42+'TOT-LABORAT.'!H42</f>
        <v>0</v>
      </c>
      <c r="I42" s="110">
        <f>'TOT-DIR.'!I42+'TOT-VICE-DI'!I42+'TOT-VICE-ENS.'!I42+'TOT-VICE-PESQ.'!I42+'TOT-LABORAT.'!I42</f>
        <v>0</v>
      </c>
      <c r="J42" s="110">
        <f>'TOT-DIR.'!J42+'TOT-VICE-DI'!J42+'TOT-VICE-ENS.'!J42+'TOT-VICE-PESQ.'!J42+'TOT-LABORAT.'!J42</f>
        <v>0</v>
      </c>
      <c r="K42" s="110">
        <f>'TOT-DIR.'!K42+'TOT-VICE-DI'!K42+'TOT-VICE-ENS.'!K42+'TOT-VICE-PESQ.'!K42+'TOT-LABORAT.'!K42</f>
        <v>0</v>
      </c>
      <c r="L42" s="110">
        <f>'TOT-DIR.'!L42+'TOT-VICE-DI'!L42+'TOT-VICE-ENS.'!L42+'TOT-VICE-PESQ.'!L42+'TOT-LABORAT.'!L42</f>
        <v>0</v>
      </c>
      <c r="M42" s="110">
        <f>'TOT-DIR.'!M42+'TOT-VICE-DI'!M42+'TOT-VICE-ENS.'!M42+'TOT-VICE-PESQ.'!M42+'TOT-LABORAT.'!M42</f>
        <v>0</v>
      </c>
      <c r="N42" s="628">
        <f>'TOT-DIR.'!N42+'TOT-VICE-DI'!N42+'TOT-VICE-ENS.'!N42+'TOT-VICE-PESQ.'!N42+'TOT-LABORAT.'!N42</f>
        <v>0</v>
      </c>
      <c r="O42" s="110">
        <f t="shared" si="5"/>
        <v>0</v>
      </c>
      <c r="P42" s="190">
        <f>'TOT-DIR.'!P42+'TOT-VICE-DI'!P42+'TOT-VICE-ENS.'!P42+'TOT-VICE-PESQ.'!P42+'TOT-LABORAT.'!P42</f>
        <v>0</v>
      </c>
      <c r="Q42" s="152"/>
      <c r="R42" s="152"/>
      <c r="S42" s="746" t="s">
        <v>45</v>
      </c>
      <c r="U42" s="186"/>
      <c r="V42" s="13"/>
    </row>
    <row r="43" spans="1:22" ht="12.4" customHeight="1" x14ac:dyDescent="0.2">
      <c r="A43" s="126"/>
      <c r="B43" s="6" t="s">
        <v>142</v>
      </c>
      <c r="C43" s="110">
        <f>'TOT-DIR.'!C43+'TOT-VICE-DI'!C43+'TOT-VICE-ENS.'!C43+'TOT-VICE-PESQ.'!C43+'TOT-LABORAT.'!C43</f>
        <v>0</v>
      </c>
      <c r="D43" s="110">
        <f>'TOT-DIR.'!D43+'TOT-VICE-DI'!D43+'TOT-VICE-ENS.'!D43+'TOT-VICE-PESQ.'!D43+'TOT-LABORAT.'!D43</f>
        <v>0</v>
      </c>
      <c r="E43" s="110">
        <f>'TOT-DIR.'!E43+'TOT-VICE-DI'!E43+'TOT-VICE-ENS.'!E43+'TOT-VICE-PESQ.'!E43+'TOT-LABORAT.'!E43</f>
        <v>6630</v>
      </c>
      <c r="F43" s="110">
        <f>'TOT-DIR.'!F43+'TOT-VICE-DI'!F43+'TOT-VICE-ENS.'!F43+'TOT-VICE-PESQ.'!F43+'TOT-LABORAT.'!F43</f>
        <v>0</v>
      </c>
      <c r="G43" s="110">
        <f>'TOT-DIR.'!G43+'TOT-VICE-DI'!G43+'TOT-VICE-ENS.'!G43+'TOT-VICE-PESQ.'!G43+'TOT-LABORAT.'!G43</f>
        <v>0</v>
      </c>
      <c r="H43" s="110">
        <f>'TOT-DIR.'!H43+'TOT-VICE-DI'!H43+'TOT-VICE-ENS.'!H43+'TOT-VICE-PESQ.'!H43+'TOT-LABORAT.'!H43</f>
        <v>0</v>
      </c>
      <c r="I43" s="110">
        <f>'TOT-DIR.'!I43+'TOT-VICE-DI'!I43+'TOT-VICE-ENS.'!I43+'TOT-VICE-PESQ.'!I43+'TOT-LABORAT.'!I43</f>
        <v>0</v>
      </c>
      <c r="J43" s="110">
        <f>'TOT-DIR.'!J43+'TOT-VICE-DI'!J43+'TOT-VICE-ENS.'!J43+'TOT-VICE-PESQ.'!J43+'TOT-LABORAT.'!J43</f>
        <v>0</v>
      </c>
      <c r="K43" s="110">
        <f>'TOT-DIR.'!K43+'TOT-VICE-DI'!K43+'TOT-VICE-ENS.'!K43+'TOT-VICE-PESQ.'!K43+'TOT-LABORAT.'!K43</f>
        <v>0</v>
      </c>
      <c r="L43" s="110">
        <f>'TOT-DIR.'!L43+'TOT-VICE-DI'!L43+'TOT-VICE-ENS.'!L43+'TOT-VICE-PESQ.'!L43+'TOT-LABORAT.'!L43</f>
        <v>0</v>
      </c>
      <c r="M43" s="110">
        <f>'TOT-DIR.'!M43+'TOT-VICE-DI'!M43+'TOT-VICE-ENS.'!M43+'TOT-VICE-PESQ.'!M43+'TOT-LABORAT.'!M43</f>
        <v>0</v>
      </c>
      <c r="N43" s="628">
        <f>'TOT-DIR.'!N43+'TOT-VICE-DI'!N43+'TOT-VICE-ENS.'!N43+'TOT-VICE-PESQ.'!N43+'TOT-LABORAT.'!N43</f>
        <v>0</v>
      </c>
      <c r="O43" s="110">
        <f t="shared" si="5"/>
        <v>6630</v>
      </c>
      <c r="P43" s="190">
        <f>'TOT-DIR.'!P43+'TOT-VICE-DI'!P43+'TOT-VICE-ENS.'!P43+'TOT-VICE-PESQ.'!P43+'TOT-LABORAT.'!P43</f>
        <v>0</v>
      </c>
      <c r="Q43" s="152"/>
      <c r="R43" s="152"/>
      <c r="S43" s="746" t="s">
        <v>235</v>
      </c>
      <c r="U43" s="186"/>
      <c r="V43" s="13"/>
    </row>
    <row r="44" spans="1:22" ht="12.4" customHeight="1" x14ac:dyDescent="0.2">
      <c r="A44" s="172"/>
      <c r="B44" s="6" t="s">
        <v>161</v>
      </c>
      <c r="C44" s="110">
        <f>'TOT-DIR.'!C44+'TOT-VICE-DI'!C44+'TOT-VICE-ENS.'!C44+'TOT-VICE-PESQ.'!C44+'TOT-LABORAT.'!C44</f>
        <v>200</v>
      </c>
      <c r="D44" s="110">
        <f>'TOT-DIR.'!D44+'TOT-VICE-DI'!D44+'TOT-VICE-ENS.'!D44+'TOT-VICE-PESQ.'!D44+'TOT-LABORAT.'!D44</f>
        <v>653.65</v>
      </c>
      <c r="E44" s="110">
        <f>'TOT-DIR.'!E44+'TOT-VICE-DI'!E44+'TOT-VICE-ENS.'!E44+'TOT-VICE-PESQ.'!E44+'TOT-LABORAT.'!E44</f>
        <v>0</v>
      </c>
      <c r="F44" s="110">
        <f>'TOT-DIR.'!F44+'TOT-VICE-DI'!F44+'TOT-VICE-ENS.'!F44+'TOT-VICE-PESQ.'!F44+'TOT-LABORAT.'!F44</f>
        <v>0</v>
      </c>
      <c r="G44" s="110">
        <f>'TOT-DIR.'!G44+'TOT-VICE-DI'!G44+'TOT-VICE-ENS.'!G44+'TOT-VICE-PESQ.'!G44+'TOT-LABORAT.'!G44</f>
        <v>0</v>
      </c>
      <c r="H44" s="110">
        <f>'TOT-DIR.'!H44+'TOT-VICE-DI'!H44+'TOT-VICE-ENS.'!H44+'TOT-VICE-PESQ.'!H44+'TOT-LABORAT.'!H44</f>
        <v>0</v>
      </c>
      <c r="I44" s="110">
        <f>'TOT-DIR.'!I44+'TOT-VICE-DI'!I44+'TOT-VICE-ENS.'!I44+'TOT-VICE-PESQ.'!I44+'TOT-LABORAT.'!I44</f>
        <v>0</v>
      </c>
      <c r="J44" s="110">
        <f>'TOT-DIR.'!J44+'TOT-VICE-DI'!J44+'TOT-VICE-ENS.'!J44+'TOT-VICE-PESQ.'!J44+'TOT-LABORAT.'!J44</f>
        <v>0</v>
      </c>
      <c r="K44" s="110">
        <f>'TOT-DIR.'!K44+'TOT-VICE-DI'!K44+'TOT-VICE-ENS.'!K44+'TOT-VICE-PESQ.'!K44+'TOT-LABORAT.'!K44</f>
        <v>0</v>
      </c>
      <c r="L44" s="110">
        <f>'TOT-DIR.'!L44+'TOT-VICE-DI'!L44+'TOT-VICE-ENS.'!L44+'TOT-VICE-PESQ.'!L44+'TOT-LABORAT.'!L44</f>
        <v>0</v>
      </c>
      <c r="M44" s="110">
        <f>'TOT-DIR.'!M44+'TOT-VICE-DI'!M44+'TOT-VICE-ENS.'!M44+'TOT-VICE-PESQ.'!M44+'TOT-LABORAT.'!M44</f>
        <v>0</v>
      </c>
      <c r="N44" s="628">
        <f>'TOT-DIR.'!N44+'TOT-VICE-DI'!N44+'TOT-VICE-ENS.'!N44+'TOT-VICE-PESQ.'!N44+'TOT-LABORAT.'!N44</f>
        <v>0</v>
      </c>
      <c r="O44" s="110">
        <f t="shared" si="5"/>
        <v>853.65</v>
      </c>
      <c r="P44" s="190">
        <f>'TOT-DIR.'!P44+'TOT-VICE-DI'!P44+'TOT-VICE-ENS.'!P44+'TOT-VICE-PESQ.'!P44+'TOT-LABORAT.'!P44</f>
        <v>0</v>
      </c>
      <c r="Q44" s="155"/>
      <c r="R44" s="152"/>
      <c r="S44" s="746" t="s">
        <v>127</v>
      </c>
      <c r="U44" s="186"/>
      <c r="V44" s="13"/>
    </row>
    <row r="45" spans="1:22" ht="12.4" customHeight="1" x14ac:dyDescent="0.2">
      <c r="A45" s="113"/>
      <c r="B45" s="6" t="s">
        <v>258</v>
      </c>
      <c r="C45" s="110">
        <f>'TOT-DIR.'!C45+'TOT-VICE-DI'!C45+'TOT-VICE-ENS.'!C45+'TOT-VICE-PESQ.'!C45+'TOT-LABORAT.'!C45</f>
        <v>0</v>
      </c>
      <c r="D45" s="110">
        <f>'TOT-DIR.'!D45+'TOT-VICE-DI'!D45+'TOT-VICE-ENS.'!D45+'TOT-VICE-PESQ.'!D45+'TOT-LABORAT.'!D45</f>
        <v>0</v>
      </c>
      <c r="E45" s="110">
        <f>'TOT-DIR.'!E45+'TOT-VICE-DI'!E45+'TOT-VICE-ENS.'!E45+'TOT-VICE-PESQ.'!E45+'TOT-LABORAT.'!E45</f>
        <v>0</v>
      </c>
      <c r="F45" s="110">
        <f>'TOT-DIR.'!F45+'TOT-VICE-DI'!F45+'TOT-VICE-ENS.'!F45+'TOT-VICE-PESQ.'!F45+'TOT-LABORAT.'!F45</f>
        <v>0</v>
      </c>
      <c r="G45" s="110">
        <f>'TOT-DIR.'!G45+'TOT-VICE-DI'!G45+'TOT-VICE-ENS.'!G45+'TOT-VICE-PESQ.'!G45+'TOT-LABORAT.'!G45</f>
        <v>0</v>
      </c>
      <c r="H45" s="110">
        <f>'TOT-DIR.'!H45+'TOT-VICE-DI'!H45+'TOT-VICE-ENS.'!H45+'TOT-VICE-PESQ.'!H45+'TOT-LABORAT.'!H45</f>
        <v>0</v>
      </c>
      <c r="I45" s="110">
        <f>'TOT-DIR.'!I45+'TOT-VICE-DI'!I45+'TOT-VICE-ENS.'!I45+'TOT-VICE-PESQ.'!I45+'TOT-LABORAT.'!I45</f>
        <v>0</v>
      </c>
      <c r="J45" s="110">
        <f>'TOT-DIR.'!J45+'TOT-VICE-DI'!J45+'TOT-VICE-ENS.'!J45+'TOT-VICE-PESQ.'!J45+'TOT-LABORAT.'!J45</f>
        <v>0</v>
      </c>
      <c r="K45" s="110">
        <f>'TOT-DIR.'!K45+'TOT-VICE-DI'!K45+'TOT-VICE-ENS.'!K45+'TOT-VICE-PESQ.'!K45+'TOT-LABORAT.'!K45</f>
        <v>0</v>
      </c>
      <c r="L45" s="110">
        <f>'TOT-DIR.'!L45+'TOT-VICE-DI'!L45+'TOT-VICE-ENS.'!L45+'TOT-VICE-PESQ.'!L45+'TOT-LABORAT.'!L45</f>
        <v>0</v>
      </c>
      <c r="M45" s="110">
        <f>'TOT-DIR.'!M45+'TOT-VICE-DI'!M45+'TOT-VICE-ENS.'!M45+'TOT-VICE-PESQ.'!M45+'TOT-LABORAT.'!M45</f>
        <v>0</v>
      </c>
      <c r="N45" s="628">
        <f>'TOT-DIR.'!N45+'TOT-VICE-DI'!N45+'TOT-VICE-ENS.'!N45+'TOT-VICE-PESQ.'!N45+'TOT-LABORAT.'!N45</f>
        <v>0</v>
      </c>
      <c r="O45" s="110">
        <f t="shared" si="5"/>
        <v>0</v>
      </c>
      <c r="P45" s="190">
        <f>'TOT-DIR.'!P45+'TOT-VICE-DI'!P45+'TOT-VICE-ENS.'!P45+'TOT-VICE-PESQ.'!P45+'TOT-LABORAT.'!P45</f>
        <v>0</v>
      </c>
      <c r="Q45" s="155"/>
      <c r="R45" s="152"/>
      <c r="S45" s="746" t="s">
        <v>142</v>
      </c>
      <c r="U45" s="13"/>
      <c r="V45" s="13"/>
    </row>
    <row r="46" spans="1:22" ht="12.4" customHeight="1" x14ac:dyDescent="0.2">
      <c r="A46" s="126"/>
      <c r="B46" s="6" t="s">
        <v>265</v>
      </c>
      <c r="C46" s="110">
        <f>'TOT-DIR.'!C46+'TOT-VICE-DI'!C46+'TOT-VICE-ENS.'!C46+'TOT-VICE-PESQ.'!C46+'TOT-LABORAT.'!C46</f>
        <v>0</v>
      </c>
      <c r="D46" s="110">
        <f>'TOT-DIR.'!D46+'TOT-VICE-DI'!D46+'TOT-VICE-ENS.'!D46+'TOT-VICE-PESQ.'!D46+'TOT-LABORAT.'!D46</f>
        <v>0</v>
      </c>
      <c r="E46" s="110">
        <f>'TOT-DIR.'!E46+'TOT-VICE-DI'!E46+'TOT-VICE-ENS.'!E46+'TOT-VICE-PESQ.'!E46+'TOT-LABORAT.'!E46</f>
        <v>0</v>
      </c>
      <c r="F46" s="110">
        <f>'TOT-DIR.'!F46+'TOT-VICE-DI'!F46+'TOT-VICE-ENS.'!F46+'TOT-VICE-PESQ.'!F46+'TOT-LABORAT.'!F46</f>
        <v>0</v>
      </c>
      <c r="G46" s="110">
        <f>'TOT-DIR.'!G46+'TOT-VICE-DI'!G46+'TOT-VICE-ENS.'!G46+'TOT-VICE-PESQ.'!G46+'TOT-LABORAT.'!G46</f>
        <v>0</v>
      </c>
      <c r="H46" s="110">
        <f>'TOT-DIR.'!H46+'TOT-VICE-DI'!H46+'TOT-VICE-ENS.'!H46+'TOT-VICE-PESQ.'!H46+'TOT-LABORAT.'!H46</f>
        <v>0</v>
      </c>
      <c r="I46" s="110">
        <f>'TOT-DIR.'!I46+'TOT-VICE-DI'!I46+'TOT-VICE-ENS.'!I46+'TOT-VICE-PESQ.'!I46+'TOT-LABORAT.'!I46</f>
        <v>0</v>
      </c>
      <c r="J46" s="110">
        <f>'TOT-DIR.'!J46+'TOT-VICE-DI'!J46+'TOT-VICE-ENS.'!J46+'TOT-VICE-PESQ.'!J46+'TOT-LABORAT.'!J46</f>
        <v>0</v>
      </c>
      <c r="K46" s="110">
        <f>'TOT-DIR.'!K46+'TOT-VICE-DI'!K46+'TOT-VICE-ENS.'!K46+'TOT-VICE-PESQ.'!K46+'TOT-LABORAT.'!K46</f>
        <v>0</v>
      </c>
      <c r="L46" s="110">
        <f>'TOT-DIR.'!L46+'TOT-VICE-DI'!L46+'TOT-VICE-ENS.'!L46+'TOT-VICE-PESQ.'!L46+'TOT-LABORAT.'!L46</f>
        <v>0</v>
      </c>
      <c r="M46" s="110">
        <f>'TOT-DIR.'!M46+'TOT-VICE-DI'!M46+'TOT-VICE-ENS.'!M46+'TOT-VICE-PESQ.'!M46+'TOT-LABORAT.'!M46</f>
        <v>0</v>
      </c>
      <c r="N46" s="628">
        <f>'TOT-DIR.'!N46+'TOT-VICE-DI'!N46+'TOT-VICE-ENS.'!N46+'TOT-VICE-PESQ.'!N46+'TOT-LABORAT.'!N46</f>
        <v>0</v>
      </c>
      <c r="O46" s="110">
        <f t="shared" si="5"/>
        <v>0</v>
      </c>
      <c r="P46" s="190">
        <f>'TOT-DIR.'!P46+'TOT-VICE-DI'!P46+'TOT-VICE-ENS.'!P46+'TOT-VICE-PESQ.'!P46+'TOT-LABORAT.'!P46</f>
        <v>0</v>
      </c>
      <c r="Q46" s="155"/>
      <c r="R46" s="152"/>
      <c r="S46" s="746" t="s">
        <v>143</v>
      </c>
      <c r="U46" s="355"/>
    </row>
    <row r="47" spans="1:22" ht="12.4" customHeight="1" x14ac:dyDescent="0.2">
      <c r="A47" s="113"/>
      <c r="B47" s="105"/>
      <c r="C47" s="110">
        <f>'TOT-DIR.'!C47+'TOT-VICE-DI'!C47+'TOT-VICE-ENS.'!C47+'TOT-VICE-PESQ.'!C47+'TOT-LABORAT.'!C47</f>
        <v>0</v>
      </c>
      <c r="D47" s="110">
        <f>'TOT-DIR.'!D47+'TOT-VICE-DI'!D47+'TOT-VICE-ENS.'!D47+'TOT-VICE-PESQ.'!D47+'TOT-LABORAT.'!D47</f>
        <v>0</v>
      </c>
      <c r="E47" s="110">
        <f>'TOT-DIR.'!E47+'TOT-VICE-DI'!E47+'TOT-VICE-ENS.'!E47+'TOT-VICE-PESQ.'!E47+'TOT-LABORAT.'!E47</f>
        <v>0</v>
      </c>
      <c r="F47" s="110">
        <f>'TOT-DIR.'!F47+'TOT-VICE-DI'!F47+'TOT-VICE-ENS.'!F47+'TOT-VICE-PESQ.'!F47+'TOT-LABORAT.'!F47</f>
        <v>0</v>
      </c>
      <c r="G47" s="110">
        <f>'TOT-DIR.'!G47+'TOT-VICE-DI'!G47+'TOT-VICE-ENS.'!G47+'TOT-VICE-PESQ.'!G47+'TOT-LABORAT.'!G47</f>
        <v>0</v>
      </c>
      <c r="H47" s="110">
        <f>'TOT-DIR.'!H47+'TOT-VICE-DI'!H47+'TOT-VICE-ENS.'!H47+'TOT-VICE-PESQ.'!H47+'TOT-LABORAT.'!H47</f>
        <v>0</v>
      </c>
      <c r="I47" s="110">
        <f>'TOT-DIR.'!I47+'TOT-VICE-DI'!I47+'TOT-VICE-ENS.'!I47+'TOT-VICE-PESQ.'!I47+'TOT-LABORAT.'!I47</f>
        <v>0</v>
      </c>
      <c r="J47" s="110">
        <f>'TOT-DIR.'!J47+'TOT-VICE-DI'!J47+'TOT-VICE-ENS.'!J47+'TOT-VICE-PESQ.'!J47+'TOT-LABORAT.'!J47</f>
        <v>0</v>
      </c>
      <c r="K47" s="110">
        <f>'TOT-DIR.'!K47+'TOT-VICE-DI'!K47+'TOT-VICE-ENS.'!K47+'TOT-VICE-PESQ.'!K47+'TOT-LABORAT.'!K47</f>
        <v>0</v>
      </c>
      <c r="L47" s="110">
        <f>'TOT-DIR.'!L47+'TOT-VICE-DI'!L47+'TOT-VICE-ENS.'!L47+'TOT-VICE-PESQ.'!L47+'TOT-LABORAT.'!L47</f>
        <v>0</v>
      </c>
      <c r="M47" s="110">
        <f>'TOT-DIR.'!M47+'TOT-VICE-DI'!M47+'TOT-VICE-ENS.'!M47+'TOT-VICE-PESQ.'!M47+'TOT-LABORAT.'!M47</f>
        <v>0</v>
      </c>
      <c r="N47" s="628">
        <f>'TOT-DIR.'!N47+'TOT-VICE-DI'!N47+'TOT-VICE-ENS.'!N47+'TOT-VICE-PESQ.'!N47+'TOT-LABORAT.'!N47</f>
        <v>0</v>
      </c>
      <c r="O47" s="110">
        <f t="shared" si="5"/>
        <v>0</v>
      </c>
      <c r="P47" s="190">
        <f>'TOT-DIR.'!P47+'TOT-VICE-DI'!P47+'TOT-VICE-ENS.'!P47+'TOT-VICE-PESQ.'!P47+'TOT-LABORAT.'!P47</f>
        <v>0</v>
      </c>
      <c r="Q47" s="155"/>
      <c r="R47" s="152"/>
      <c r="S47" s="746" t="s">
        <v>160</v>
      </c>
      <c r="U47" s="355"/>
      <c r="V47" s="13"/>
    </row>
    <row r="48" spans="1:22" ht="12" x14ac:dyDescent="0.2">
      <c r="A48" s="113"/>
      <c r="B48" s="105"/>
      <c r="C48" s="110">
        <f>'TOT-DIR.'!C48+'TOT-VICE-DI'!C48+'TOT-VICE-ENS.'!C48+'TOT-VICE-PESQ.'!C48+'TOT-LABORAT.'!C48</f>
        <v>0</v>
      </c>
      <c r="D48" s="110">
        <f>'TOT-DIR.'!D48+'TOT-VICE-DI'!D48+'TOT-VICE-ENS.'!D48+'TOT-VICE-PESQ.'!D48+'TOT-LABORAT.'!D48</f>
        <v>0</v>
      </c>
      <c r="E48" s="110">
        <f>'TOT-DIR.'!E48+'TOT-VICE-DI'!E48+'TOT-VICE-ENS.'!E48+'TOT-VICE-PESQ.'!E48+'TOT-LABORAT.'!E48</f>
        <v>0</v>
      </c>
      <c r="F48" s="110">
        <f>'TOT-DIR.'!F48+'TOT-VICE-DI'!F48+'TOT-VICE-ENS.'!F48+'TOT-VICE-PESQ.'!F48+'TOT-LABORAT.'!F48</f>
        <v>0</v>
      </c>
      <c r="G48" s="110">
        <f>'TOT-DIR.'!G48+'TOT-VICE-DI'!G48+'TOT-VICE-ENS.'!G48+'TOT-VICE-PESQ.'!G48+'TOT-LABORAT.'!G48</f>
        <v>0</v>
      </c>
      <c r="H48" s="110">
        <f>'TOT-DIR.'!H48+'TOT-VICE-DI'!H48+'TOT-VICE-ENS.'!H48+'TOT-VICE-PESQ.'!H48+'TOT-LABORAT.'!H48</f>
        <v>0</v>
      </c>
      <c r="I48" s="110">
        <f>'TOT-DIR.'!I48+'TOT-VICE-DI'!I48+'TOT-VICE-ENS.'!I48+'TOT-VICE-PESQ.'!I48+'TOT-LABORAT.'!I48</f>
        <v>0</v>
      </c>
      <c r="J48" s="110">
        <f>'TOT-DIR.'!J48+'TOT-VICE-DI'!J48+'TOT-VICE-ENS.'!J48+'TOT-VICE-PESQ.'!J48+'TOT-LABORAT.'!J48</f>
        <v>0</v>
      </c>
      <c r="K48" s="110">
        <f>'TOT-DIR.'!K48+'TOT-VICE-DI'!K48+'TOT-VICE-ENS.'!K48+'TOT-VICE-PESQ.'!K48+'TOT-LABORAT.'!K48</f>
        <v>0</v>
      </c>
      <c r="L48" s="110">
        <f>'TOT-DIR.'!L48+'TOT-VICE-DI'!L48+'TOT-VICE-ENS.'!L48+'TOT-VICE-PESQ.'!L48+'TOT-LABORAT.'!L48</f>
        <v>0</v>
      </c>
      <c r="M48" s="110">
        <f>'TOT-DIR.'!M48+'TOT-VICE-DI'!M48+'TOT-VICE-ENS.'!M48+'TOT-VICE-PESQ.'!M48+'TOT-LABORAT.'!M48</f>
        <v>0</v>
      </c>
      <c r="N48" s="628">
        <f>'TOT-DIR.'!N48+'TOT-VICE-DI'!N48+'TOT-VICE-ENS.'!N48+'TOT-VICE-PESQ.'!N48+'TOT-LABORAT.'!N48</f>
        <v>0</v>
      </c>
      <c r="O48" s="110">
        <f t="shared" si="5"/>
        <v>0</v>
      </c>
      <c r="P48" s="190">
        <f>'TOT-DIR.'!P48+'TOT-VICE-DI'!P48+'TOT-VICE-ENS.'!P48+'TOT-VICE-PESQ.'!P48+'TOT-LABORAT.'!P48</f>
        <v>0</v>
      </c>
      <c r="Q48" s="155"/>
      <c r="R48" s="152"/>
      <c r="S48" s="113" t="s">
        <v>233</v>
      </c>
      <c r="U48" s="355"/>
      <c r="V48" s="13"/>
    </row>
    <row r="49" spans="1:28" ht="12" x14ac:dyDescent="0.2">
      <c r="A49" s="113"/>
      <c r="B49" s="105"/>
      <c r="C49" s="110">
        <f>'TOT-DIR.'!C49+'TOT-VICE-DI'!C49+'TOT-VICE-ENS.'!C49+'TOT-VICE-PESQ.'!C49+'TOT-LABORAT.'!C49</f>
        <v>0</v>
      </c>
      <c r="D49" s="110">
        <f>'TOT-DIR.'!D49+'TOT-VICE-DI'!D49+'TOT-VICE-ENS.'!D49+'TOT-VICE-PESQ.'!D49+'TOT-LABORAT.'!D49</f>
        <v>0</v>
      </c>
      <c r="E49" s="110">
        <f>'TOT-DIR.'!E49+'TOT-VICE-DI'!E49+'TOT-VICE-ENS.'!E49+'TOT-VICE-PESQ.'!E49+'TOT-LABORAT.'!E49</f>
        <v>0</v>
      </c>
      <c r="F49" s="110">
        <f>'TOT-DIR.'!F49+'TOT-VICE-DI'!F49+'TOT-VICE-ENS.'!F49+'TOT-VICE-PESQ.'!F49+'TOT-LABORAT.'!F49</f>
        <v>0</v>
      </c>
      <c r="G49" s="110">
        <f>'TOT-DIR.'!G49+'TOT-VICE-DI'!G49+'TOT-VICE-ENS.'!G49+'TOT-VICE-PESQ.'!G49+'TOT-LABORAT.'!G49</f>
        <v>0</v>
      </c>
      <c r="H49" s="110">
        <f>'TOT-DIR.'!H49+'TOT-VICE-DI'!H49+'TOT-VICE-ENS.'!H49+'TOT-VICE-PESQ.'!H49+'TOT-LABORAT.'!H49</f>
        <v>0</v>
      </c>
      <c r="I49" s="110">
        <f>'TOT-DIR.'!I49+'TOT-VICE-DI'!I49+'TOT-VICE-ENS.'!I49+'TOT-VICE-PESQ.'!I49+'TOT-LABORAT.'!I49</f>
        <v>0</v>
      </c>
      <c r="J49" s="110">
        <f>'TOT-DIR.'!J49+'TOT-VICE-DI'!J49+'TOT-VICE-ENS.'!J49+'TOT-VICE-PESQ.'!J49+'TOT-LABORAT.'!J49</f>
        <v>0</v>
      </c>
      <c r="K49" s="110">
        <f>'TOT-DIR.'!K49+'TOT-VICE-DI'!K49+'TOT-VICE-ENS.'!K49+'TOT-VICE-PESQ.'!K49+'TOT-LABORAT.'!K49</f>
        <v>0</v>
      </c>
      <c r="L49" s="110">
        <f>'TOT-DIR.'!L49+'TOT-VICE-DI'!L49+'TOT-VICE-ENS.'!L49+'TOT-VICE-PESQ.'!L49+'TOT-LABORAT.'!L49</f>
        <v>0</v>
      </c>
      <c r="M49" s="110">
        <f>'TOT-DIR.'!M49+'TOT-VICE-DI'!M49+'TOT-VICE-ENS.'!M49+'TOT-VICE-PESQ.'!M49+'TOT-LABORAT.'!M49</f>
        <v>0</v>
      </c>
      <c r="N49" s="628">
        <f>'TOT-DIR.'!N49+'TOT-VICE-DI'!N49+'TOT-VICE-ENS.'!N49+'TOT-VICE-PESQ.'!N49+'TOT-LABORAT.'!N49</f>
        <v>0</v>
      </c>
      <c r="O49" s="110">
        <f t="shared" si="5"/>
        <v>0</v>
      </c>
      <c r="P49" s="190">
        <f>'TOT-DIR.'!P49+'TOT-VICE-DI'!P49+'TOT-VICE-ENS.'!P49+'TOT-VICE-PESQ.'!P49+'TOT-LABORAT.'!P49</f>
        <v>0</v>
      </c>
      <c r="Q49" s="155"/>
      <c r="R49" s="152"/>
      <c r="S49" s="746"/>
      <c r="U49" s="355"/>
      <c r="V49" s="13"/>
    </row>
    <row r="50" spans="1:28" ht="12" x14ac:dyDescent="0.2">
      <c r="A50" s="113"/>
      <c r="B50" s="105"/>
      <c r="C50" s="110">
        <f>'TOT-DIR.'!C50+'TOT-VICE-DI'!C50+'TOT-VICE-ENS.'!C50+'TOT-VICE-PESQ.'!C50+'TOT-LABORAT.'!C50</f>
        <v>0</v>
      </c>
      <c r="D50" s="110">
        <f>'TOT-DIR.'!D50+'TOT-VICE-DI'!D50+'TOT-VICE-ENS.'!D50+'TOT-VICE-PESQ.'!D50+'TOT-LABORAT.'!D50</f>
        <v>0</v>
      </c>
      <c r="E50" s="110">
        <f>'TOT-DIR.'!E50+'TOT-VICE-DI'!E50+'TOT-VICE-ENS.'!E50+'TOT-VICE-PESQ.'!E50+'TOT-LABORAT.'!E50</f>
        <v>0</v>
      </c>
      <c r="F50" s="110">
        <f>'TOT-DIR.'!F50+'TOT-VICE-DI'!F50+'TOT-VICE-ENS.'!F50+'TOT-VICE-PESQ.'!F50+'TOT-LABORAT.'!F50</f>
        <v>0</v>
      </c>
      <c r="G50" s="110">
        <f>'TOT-DIR.'!G50+'TOT-VICE-DI'!G50+'TOT-VICE-ENS.'!G50+'TOT-VICE-PESQ.'!G50+'TOT-LABORAT.'!G50</f>
        <v>0</v>
      </c>
      <c r="H50" s="110">
        <f>'TOT-DIR.'!H50+'TOT-VICE-DI'!H50+'TOT-VICE-ENS.'!H50+'TOT-VICE-PESQ.'!H50+'TOT-LABORAT.'!H50</f>
        <v>0</v>
      </c>
      <c r="I50" s="110">
        <f>'TOT-DIR.'!I50+'TOT-VICE-DI'!I50+'TOT-VICE-ENS.'!I50+'TOT-VICE-PESQ.'!I50+'TOT-LABORAT.'!I50</f>
        <v>0</v>
      </c>
      <c r="J50" s="110">
        <f>'TOT-DIR.'!J50+'TOT-VICE-DI'!J50+'TOT-VICE-ENS.'!J50+'TOT-VICE-PESQ.'!J50+'TOT-LABORAT.'!J50</f>
        <v>0</v>
      </c>
      <c r="K50" s="110">
        <f>'TOT-DIR.'!K50+'TOT-VICE-DI'!K50+'TOT-VICE-ENS.'!K50+'TOT-VICE-PESQ.'!K50+'TOT-LABORAT.'!K50</f>
        <v>0</v>
      </c>
      <c r="L50" s="110">
        <f>'TOT-DIR.'!L50+'TOT-VICE-DI'!L50+'TOT-VICE-ENS.'!L50+'TOT-VICE-PESQ.'!L50+'TOT-LABORAT.'!L50</f>
        <v>0</v>
      </c>
      <c r="M50" s="110">
        <f>'TOT-DIR.'!M50+'TOT-VICE-DI'!M50+'TOT-VICE-ENS.'!M50+'TOT-VICE-PESQ.'!M50+'TOT-LABORAT.'!M50</f>
        <v>0</v>
      </c>
      <c r="N50" s="628">
        <f>'TOT-DIR.'!N50+'TOT-VICE-DI'!N50+'TOT-VICE-ENS.'!N50+'TOT-VICE-PESQ.'!N50+'TOT-LABORAT.'!N50</f>
        <v>0</v>
      </c>
      <c r="O50" s="110">
        <f t="shared" si="5"/>
        <v>0</v>
      </c>
      <c r="P50" s="190">
        <f>'TOT-DIR.'!P50+'TOT-VICE-DI'!P50+'TOT-VICE-ENS.'!P50+'TOT-VICE-PESQ.'!P50+'TOT-LABORAT.'!P50</f>
        <v>0</v>
      </c>
      <c r="Q50" s="155"/>
      <c r="R50" s="152"/>
      <c r="S50" s="746"/>
      <c r="U50" s="355"/>
      <c r="V50" s="13"/>
    </row>
    <row r="51" spans="1:28" ht="12" x14ac:dyDescent="0.2">
      <c r="A51" s="113"/>
      <c r="B51" s="105"/>
      <c r="C51" s="110">
        <f>'TOT-DIR.'!C51+'TOT-VICE-DI'!C51+'TOT-VICE-ENS.'!C51+'TOT-VICE-PESQ.'!C51+'TOT-LABORAT.'!C51</f>
        <v>0</v>
      </c>
      <c r="D51" s="110">
        <f>'TOT-DIR.'!D51+'TOT-VICE-DI'!D51+'TOT-VICE-ENS.'!D51+'TOT-VICE-PESQ.'!D51+'TOT-LABORAT.'!D51</f>
        <v>0</v>
      </c>
      <c r="E51" s="110">
        <f>'TOT-DIR.'!E51+'TOT-VICE-DI'!E51+'TOT-VICE-ENS.'!E51+'TOT-VICE-PESQ.'!E51+'TOT-LABORAT.'!E51</f>
        <v>0</v>
      </c>
      <c r="F51" s="110">
        <f>'TOT-DIR.'!F51+'TOT-VICE-DI'!F51+'TOT-VICE-ENS.'!F51+'TOT-VICE-PESQ.'!F51+'TOT-LABORAT.'!F51</f>
        <v>0</v>
      </c>
      <c r="G51" s="110">
        <f>'TOT-DIR.'!G51+'TOT-VICE-DI'!G51+'TOT-VICE-ENS.'!G51+'TOT-VICE-PESQ.'!G51+'TOT-LABORAT.'!G51</f>
        <v>0</v>
      </c>
      <c r="H51" s="110">
        <f>'TOT-DIR.'!H51+'TOT-VICE-DI'!H51+'TOT-VICE-ENS.'!H51+'TOT-VICE-PESQ.'!H51+'TOT-LABORAT.'!H51</f>
        <v>0</v>
      </c>
      <c r="I51" s="110">
        <f>'TOT-DIR.'!I51+'TOT-VICE-DI'!I51+'TOT-VICE-ENS.'!I51+'TOT-VICE-PESQ.'!I51+'TOT-LABORAT.'!I51</f>
        <v>0</v>
      </c>
      <c r="J51" s="110">
        <f>'TOT-DIR.'!J51+'TOT-VICE-DI'!J51+'TOT-VICE-ENS.'!J51+'TOT-VICE-PESQ.'!J51+'TOT-LABORAT.'!J51</f>
        <v>0</v>
      </c>
      <c r="K51" s="110">
        <f>'TOT-DIR.'!K51+'TOT-VICE-DI'!K51+'TOT-VICE-ENS.'!K51+'TOT-VICE-PESQ.'!K51+'TOT-LABORAT.'!K51</f>
        <v>0</v>
      </c>
      <c r="L51" s="110">
        <f>'TOT-DIR.'!L51+'TOT-VICE-DI'!L51+'TOT-VICE-ENS.'!L51+'TOT-VICE-PESQ.'!L51+'TOT-LABORAT.'!L51</f>
        <v>0</v>
      </c>
      <c r="M51" s="110">
        <f>'TOT-DIR.'!M51+'TOT-VICE-DI'!M51+'TOT-VICE-ENS.'!M51+'TOT-VICE-PESQ.'!M51+'TOT-LABORAT.'!M51</f>
        <v>0</v>
      </c>
      <c r="N51" s="628">
        <f>'TOT-DIR.'!N51+'TOT-VICE-DI'!N51+'TOT-VICE-ENS.'!N51+'TOT-VICE-PESQ.'!N51+'TOT-LABORAT.'!N51</f>
        <v>0</v>
      </c>
      <c r="O51" s="110">
        <f t="shared" si="5"/>
        <v>0</v>
      </c>
      <c r="P51" s="190">
        <f>'TOT-DIR.'!P51+'TOT-VICE-DI'!P51+'TOT-VICE-ENS.'!P51+'TOT-VICE-PESQ.'!P51+'TOT-LABORAT.'!P51</f>
        <v>0</v>
      </c>
      <c r="Q51" s="155"/>
      <c r="R51" s="152"/>
      <c r="S51" s="746"/>
      <c r="U51" s="355"/>
      <c r="V51" s="13"/>
    </row>
    <row r="52" spans="1:28" ht="12" x14ac:dyDescent="0.2">
      <c r="A52" s="113"/>
      <c r="B52" s="105"/>
      <c r="C52" s="110">
        <f>'TOT-DIR.'!C52+'TOT-VICE-DI'!C52+'TOT-VICE-ENS.'!C52+'TOT-VICE-PESQ.'!C52+'TOT-LABORAT.'!C52</f>
        <v>0</v>
      </c>
      <c r="D52" s="110">
        <f>'TOT-DIR.'!D52+'TOT-VICE-DI'!D52+'TOT-VICE-ENS.'!D52+'TOT-VICE-PESQ.'!D52+'TOT-LABORAT.'!D52</f>
        <v>0</v>
      </c>
      <c r="E52" s="110">
        <f>'TOT-DIR.'!E52+'TOT-VICE-DI'!E52+'TOT-VICE-ENS.'!E52+'TOT-VICE-PESQ.'!E52+'TOT-LABORAT.'!E52</f>
        <v>0</v>
      </c>
      <c r="F52" s="110">
        <f>'TOT-DIR.'!F52+'TOT-VICE-DI'!F52+'TOT-VICE-ENS.'!F52+'TOT-VICE-PESQ.'!F52+'TOT-LABORAT.'!F52</f>
        <v>0</v>
      </c>
      <c r="G52" s="110">
        <f>'TOT-DIR.'!G52+'TOT-VICE-DI'!G52+'TOT-VICE-ENS.'!G52+'TOT-VICE-PESQ.'!G52+'TOT-LABORAT.'!G52</f>
        <v>0</v>
      </c>
      <c r="H52" s="110">
        <f>'TOT-DIR.'!H52+'TOT-VICE-DI'!H52+'TOT-VICE-ENS.'!H52+'TOT-VICE-PESQ.'!H52+'TOT-LABORAT.'!H52</f>
        <v>0</v>
      </c>
      <c r="I52" s="110">
        <f>'TOT-DIR.'!I52+'TOT-VICE-DI'!I52+'TOT-VICE-ENS.'!I52+'TOT-VICE-PESQ.'!I52+'TOT-LABORAT.'!I52</f>
        <v>0</v>
      </c>
      <c r="J52" s="110">
        <f>'TOT-DIR.'!J52+'TOT-VICE-DI'!J52+'TOT-VICE-ENS.'!J52+'TOT-VICE-PESQ.'!J52+'TOT-LABORAT.'!J52</f>
        <v>0</v>
      </c>
      <c r="K52" s="110">
        <f>'TOT-DIR.'!K52+'TOT-VICE-DI'!K52+'TOT-VICE-ENS.'!K52+'TOT-VICE-PESQ.'!K52+'TOT-LABORAT.'!K52</f>
        <v>0</v>
      </c>
      <c r="L52" s="110">
        <f>'TOT-DIR.'!L52+'TOT-VICE-DI'!L52+'TOT-VICE-ENS.'!L52+'TOT-VICE-PESQ.'!L52+'TOT-LABORAT.'!L52</f>
        <v>0</v>
      </c>
      <c r="M52" s="110">
        <f>'TOT-DIR.'!M52+'TOT-VICE-DI'!M52+'TOT-VICE-ENS.'!M52+'TOT-VICE-PESQ.'!M52+'TOT-LABORAT.'!M52</f>
        <v>0</v>
      </c>
      <c r="N52" s="628">
        <f>'TOT-DIR.'!N52+'TOT-VICE-DI'!N52+'TOT-VICE-ENS.'!N52+'TOT-VICE-PESQ.'!N52+'TOT-LABORAT.'!N52</f>
        <v>0</v>
      </c>
      <c r="O52" s="110">
        <f t="shared" si="5"/>
        <v>0</v>
      </c>
      <c r="P52" s="190">
        <f>'TOT-DIR.'!P52+'TOT-VICE-DI'!P52+'TOT-VICE-ENS.'!P52+'TOT-VICE-PESQ.'!P52+'TOT-LABORAT.'!P52</f>
        <v>0</v>
      </c>
      <c r="Q52" s="155"/>
      <c r="R52" s="152"/>
      <c r="S52" s="746"/>
      <c r="U52" s="355"/>
      <c r="V52" s="13"/>
    </row>
    <row r="53" spans="1:28" ht="12" x14ac:dyDescent="0.2">
      <c r="A53" s="113"/>
      <c r="B53" s="105"/>
      <c r="C53" s="110">
        <f>'TOT-DIR.'!C53+'TOT-VICE-DI'!C53+'TOT-VICE-ENS.'!C53+'TOT-VICE-PESQ.'!C53+'TOT-LABORAT.'!C53</f>
        <v>0</v>
      </c>
      <c r="D53" s="110">
        <f>'TOT-DIR.'!D53+'TOT-VICE-DI'!D53+'TOT-VICE-ENS.'!D53+'TOT-VICE-PESQ.'!D53+'TOT-LABORAT.'!D53</f>
        <v>0</v>
      </c>
      <c r="E53" s="110">
        <f>'TOT-DIR.'!E53+'TOT-VICE-DI'!E53+'TOT-VICE-ENS.'!E53+'TOT-VICE-PESQ.'!E53+'TOT-LABORAT.'!E53</f>
        <v>0</v>
      </c>
      <c r="F53" s="110">
        <f>'TOT-DIR.'!F53+'TOT-VICE-DI'!F53+'TOT-VICE-ENS.'!F53+'TOT-VICE-PESQ.'!F53+'TOT-LABORAT.'!F53</f>
        <v>0</v>
      </c>
      <c r="G53" s="110">
        <f>'TOT-DIR.'!G53+'TOT-VICE-DI'!G53+'TOT-VICE-ENS.'!G53+'TOT-VICE-PESQ.'!G53+'TOT-LABORAT.'!G53</f>
        <v>0</v>
      </c>
      <c r="H53" s="110">
        <f>'TOT-DIR.'!H53+'TOT-VICE-DI'!H53+'TOT-VICE-ENS.'!H53+'TOT-VICE-PESQ.'!H53+'TOT-LABORAT.'!H53</f>
        <v>0</v>
      </c>
      <c r="I53" s="110">
        <f>'TOT-DIR.'!I53+'TOT-VICE-DI'!I53+'TOT-VICE-ENS.'!I53+'TOT-VICE-PESQ.'!I53+'TOT-LABORAT.'!I53</f>
        <v>0</v>
      </c>
      <c r="J53" s="110">
        <f>'TOT-DIR.'!J53+'TOT-VICE-DI'!J53+'TOT-VICE-ENS.'!J53+'TOT-VICE-PESQ.'!J53+'TOT-LABORAT.'!J53</f>
        <v>0</v>
      </c>
      <c r="K53" s="110">
        <f>'TOT-DIR.'!K53+'TOT-VICE-DI'!K53+'TOT-VICE-ENS.'!K53+'TOT-VICE-PESQ.'!K53+'TOT-LABORAT.'!K53</f>
        <v>0</v>
      </c>
      <c r="L53" s="110">
        <f>'TOT-DIR.'!L53+'TOT-VICE-DI'!L53+'TOT-VICE-ENS.'!L53+'TOT-VICE-PESQ.'!L53+'TOT-LABORAT.'!L53</f>
        <v>0</v>
      </c>
      <c r="M53" s="110">
        <f>'TOT-DIR.'!M53+'TOT-VICE-DI'!M53+'TOT-VICE-ENS.'!M53+'TOT-VICE-PESQ.'!M53+'TOT-LABORAT.'!M53</f>
        <v>0</v>
      </c>
      <c r="N53" s="628">
        <f>'TOT-DIR.'!N53+'TOT-VICE-DI'!N53+'TOT-VICE-ENS.'!N53+'TOT-VICE-PESQ.'!N53+'TOT-LABORAT.'!N53</f>
        <v>0</v>
      </c>
      <c r="O53" s="110">
        <f t="shared" si="5"/>
        <v>0</v>
      </c>
      <c r="P53" s="190">
        <f>'TOT-DIR.'!P53+'TOT-VICE-DI'!P53+'TOT-VICE-ENS.'!P53+'TOT-VICE-PESQ.'!P53+'TOT-LABORAT.'!P53</f>
        <v>0</v>
      </c>
      <c r="Q53" s="155"/>
      <c r="R53" s="152"/>
      <c r="S53" s="746"/>
      <c r="U53" s="355"/>
      <c r="V53" s="13"/>
    </row>
    <row r="54" spans="1:28" ht="12" x14ac:dyDescent="0.2">
      <c r="A54" s="113"/>
      <c r="B54" s="105"/>
      <c r="C54" s="110">
        <f>'TOT-DIR.'!C54+'TOT-VICE-DI'!C54+'TOT-VICE-ENS.'!C54+'TOT-VICE-PESQ.'!C54+'TOT-LABORAT.'!C54</f>
        <v>0</v>
      </c>
      <c r="D54" s="110">
        <f>'TOT-DIR.'!D54+'TOT-VICE-DI'!D54+'TOT-VICE-ENS.'!D54+'TOT-VICE-PESQ.'!D54+'TOT-LABORAT.'!D54</f>
        <v>0</v>
      </c>
      <c r="E54" s="110">
        <f>'TOT-DIR.'!E54+'TOT-VICE-DI'!E54+'TOT-VICE-ENS.'!E54+'TOT-VICE-PESQ.'!E54+'TOT-LABORAT.'!E54</f>
        <v>0</v>
      </c>
      <c r="F54" s="110">
        <f>'TOT-DIR.'!F54+'TOT-VICE-DI'!F54+'TOT-VICE-ENS.'!F54+'TOT-VICE-PESQ.'!F54+'TOT-LABORAT.'!F54</f>
        <v>0</v>
      </c>
      <c r="G54" s="110">
        <f>'TOT-DIR.'!G54+'TOT-VICE-DI'!G54+'TOT-VICE-ENS.'!G54+'TOT-VICE-PESQ.'!G54+'TOT-LABORAT.'!G54</f>
        <v>0</v>
      </c>
      <c r="H54" s="110">
        <f>'TOT-DIR.'!H54+'TOT-VICE-DI'!H54+'TOT-VICE-ENS.'!H54+'TOT-VICE-PESQ.'!H54+'TOT-LABORAT.'!H54</f>
        <v>0</v>
      </c>
      <c r="I54" s="110">
        <f>'TOT-DIR.'!I54+'TOT-VICE-DI'!I54+'TOT-VICE-ENS.'!I54+'TOT-VICE-PESQ.'!I54+'TOT-LABORAT.'!I54</f>
        <v>0</v>
      </c>
      <c r="J54" s="110">
        <f>'TOT-DIR.'!J54+'TOT-VICE-DI'!J54+'TOT-VICE-ENS.'!J54+'TOT-VICE-PESQ.'!J54+'TOT-LABORAT.'!J54</f>
        <v>0</v>
      </c>
      <c r="K54" s="110">
        <f>'TOT-DIR.'!K54+'TOT-VICE-DI'!K54+'TOT-VICE-ENS.'!K54+'TOT-VICE-PESQ.'!K54+'TOT-LABORAT.'!K54</f>
        <v>0</v>
      </c>
      <c r="L54" s="110">
        <f>'TOT-DIR.'!L54+'TOT-VICE-DI'!L54+'TOT-VICE-ENS.'!L54+'TOT-VICE-PESQ.'!L54+'TOT-LABORAT.'!L54</f>
        <v>0</v>
      </c>
      <c r="M54" s="110">
        <f>'TOT-DIR.'!M54+'TOT-VICE-DI'!M54+'TOT-VICE-ENS.'!M54+'TOT-VICE-PESQ.'!M54+'TOT-LABORAT.'!M54</f>
        <v>0</v>
      </c>
      <c r="N54" s="628">
        <f>'TOT-DIR.'!N54+'TOT-VICE-DI'!N54+'TOT-VICE-ENS.'!N54+'TOT-VICE-PESQ.'!N54+'TOT-LABORAT.'!N54</f>
        <v>0</v>
      </c>
      <c r="O54" s="110">
        <f t="shared" si="5"/>
        <v>0</v>
      </c>
      <c r="P54" s="190">
        <f>'TOT-DIR.'!P54+'TOT-VICE-DI'!P54+'TOT-VICE-ENS.'!P54+'TOT-VICE-PESQ.'!P54+'TOT-LABORAT.'!P54</f>
        <v>0</v>
      </c>
      <c r="Q54" s="155"/>
      <c r="R54" s="152"/>
      <c r="S54" s="746"/>
      <c r="U54" s="355"/>
      <c r="V54" s="13"/>
    </row>
    <row r="55" spans="1:28" ht="14.25" customHeight="1" x14ac:dyDescent="0.2">
      <c r="A55" s="578">
        <v>40</v>
      </c>
      <c r="B55" s="218" t="s">
        <v>263</v>
      </c>
      <c r="C55" s="106">
        <f>SUM(C56:C58)</f>
        <v>13717.52</v>
      </c>
      <c r="D55" s="106">
        <f t="shared" ref="D55:N55" si="6">SUM(D56:D58)</f>
        <v>37463.22</v>
      </c>
      <c r="E55" s="106">
        <f t="shared" si="6"/>
        <v>0</v>
      </c>
      <c r="F55" s="106">
        <f t="shared" si="6"/>
        <v>0</v>
      </c>
      <c r="G55" s="106">
        <f t="shared" si="6"/>
        <v>0</v>
      </c>
      <c r="H55" s="106">
        <f t="shared" si="6"/>
        <v>0</v>
      </c>
      <c r="I55" s="106">
        <f t="shared" si="6"/>
        <v>0</v>
      </c>
      <c r="J55" s="106">
        <f t="shared" si="6"/>
        <v>0</v>
      </c>
      <c r="K55" s="106">
        <f t="shared" si="6"/>
        <v>0</v>
      </c>
      <c r="L55" s="106">
        <f t="shared" si="6"/>
        <v>0</v>
      </c>
      <c r="M55" s="106">
        <f t="shared" si="6"/>
        <v>0</v>
      </c>
      <c r="N55" s="106">
        <f t="shared" si="6"/>
        <v>0</v>
      </c>
      <c r="O55" s="612">
        <f>SUM(C55:N55)</f>
        <v>51180.740000000005</v>
      </c>
      <c r="P55" s="736">
        <f>SUM(P56:P58)</f>
        <v>0</v>
      </c>
      <c r="Q55" s="498"/>
      <c r="R55" s="158"/>
      <c r="S55" s="747"/>
      <c r="U55" s="355"/>
      <c r="V55" s="13"/>
    </row>
    <row r="56" spans="1:28" ht="12.4" customHeight="1" x14ac:dyDescent="0.2">
      <c r="A56" s="134"/>
      <c r="B56" s="709" t="s">
        <v>226</v>
      </c>
      <c r="C56" s="32">
        <f>'TOT-DIR.'!C56+'TOT-VICE-DI'!C56+'TOT-VICE-ENS.'!C56+'TOT-VICE-PESQ.'!C56+'TOT-LABORAT.'!C56</f>
        <v>13717.52</v>
      </c>
      <c r="D56" s="9">
        <f>'TOT-DIR.'!D56+'TOT-VICE-DI'!D56+'TOT-VICE-ENS.'!D56+'TOT-VICE-PESQ.'!D56+'TOT-LABORAT.'!D56</f>
        <v>37463.22</v>
      </c>
      <c r="E56" s="705">
        <f>'TOT-DIR.'!E56+'TOT-VICE-DI'!E56+'TOT-VICE-ENS.'!E56+'TOT-VICE-PESQ.'!E56+'TOT-LABORAT.'!E56</f>
        <v>0</v>
      </c>
      <c r="F56" s="9">
        <f>'TOT-DIR.'!F56+'TOT-VICE-DI'!F56+'TOT-VICE-ENS.'!F56+'TOT-VICE-PESQ.'!F56+'TOT-LABORAT.'!F56</f>
        <v>0</v>
      </c>
      <c r="G56" s="705">
        <f>'TOT-DIR.'!G56+'TOT-VICE-DI'!G56+'TOT-VICE-ENS.'!G56+'TOT-VICE-PESQ.'!G56+'TOT-LABORAT.'!G56</f>
        <v>0</v>
      </c>
      <c r="H56" s="9">
        <f>'TOT-DIR.'!H56+'TOT-VICE-DI'!H56+'TOT-VICE-ENS.'!H56+'TOT-VICE-PESQ.'!H56+'TOT-LABORAT.'!H56</f>
        <v>0</v>
      </c>
      <c r="I56" s="705">
        <f>'TOT-DIR.'!I56+'TOT-VICE-DI'!I56+'TOT-VICE-ENS.'!I56+'TOT-VICE-PESQ.'!I56+'TOT-LABORAT.'!I56</f>
        <v>0</v>
      </c>
      <c r="J56" s="9">
        <f>'TOT-DIR.'!J56+'TOT-VICE-DI'!J56+'TOT-VICE-ENS.'!J56+'TOT-VICE-PESQ.'!J56+'TOT-LABORAT.'!J56</f>
        <v>0</v>
      </c>
      <c r="K56" s="705">
        <f>'TOT-DIR.'!K56+'TOT-VICE-DI'!K56+'TOT-VICE-ENS.'!K56+'TOT-VICE-PESQ.'!K56+'TOT-LABORAT.'!K56</f>
        <v>0</v>
      </c>
      <c r="L56" s="9">
        <f>'TOT-DIR.'!L56+'TOT-VICE-DI'!L56+'TOT-VICE-ENS.'!L56+'TOT-VICE-PESQ.'!L56+'TOT-LABORAT.'!L56</f>
        <v>0</v>
      </c>
      <c r="M56" s="705">
        <f>'TOT-DIR.'!M56+'TOT-VICE-DI'!M56+'TOT-VICE-ENS.'!M56+'TOT-VICE-PESQ.'!M56+'TOT-LABORAT.'!M56</f>
        <v>0</v>
      </c>
      <c r="N56" s="9">
        <f>'TOT-DIR.'!N56+'TOT-VICE-DI'!N56+'TOT-VICE-ENS.'!N56+'TOT-VICE-PESQ.'!N56+'TOT-LABORAT.'!N56</f>
        <v>0</v>
      </c>
      <c r="O56" s="618">
        <f>C56+D56+E56+F56+G56+H56+I56+J56+K56+L56+M56+N56</f>
        <v>51180.740000000005</v>
      </c>
      <c r="P56" s="618">
        <f>'TOT-DIR.'!P56+'TOT-VICE-DI'!P56+'TOT-VICE-ENS.'!P56+'TOT-VICE-PESQ.'!P56+'TOT-LABORAT.'!P56</f>
        <v>0</v>
      </c>
      <c r="Q56" s="740"/>
      <c r="R56" s="743"/>
      <c r="S56" s="1"/>
    </row>
    <row r="57" spans="1:28" ht="12.4" customHeight="1" x14ac:dyDescent="0.2">
      <c r="A57" s="134"/>
      <c r="B57" s="709" t="s">
        <v>143</v>
      </c>
      <c r="C57" s="110">
        <f>'TOT-DIR.'!C57+'TOT-VICE-DI'!C57+'TOT-VICE-ENS.'!C57+'TOT-VICE-PESQ.'!C57+'TOT-LABORAT.'!C57</f>
        <v>0</v>
      </c>
      <c r="D57" s="110">
        <f>'TOT-DIR.'!D57+'TOT-VICE-DI'!D57+'TOT-VICE-ENS.'!D57+'TOT-VICE-PESQ.'!D57+'TOT-LABORAT.'!D57</f>
        <v>0</v>
      </c>
      <c r="E57" s="110">
        <f>'TOT-DIR.'!E57+'TOT-VICE-DI'!E57+'TOT-VICE-ENS.'!E57+'TOT-VICE-PESQ.'!E57+'TOT-LABORAT.'!E57</f>
        <v>0</v>
      </c>
      <c r="F57" s="110">
        <f>'TOT-DIR.'!F57+'TOT-VICE-DI'!F57+'TOT-VICE-ENS.'!F57+'TOT-VICE-PESQ.'!F57+'TOT-LABORAT.'!F57</f>
        <v>0</v>
      </c>
      <c r="G57" s="110">
        <f>'TOT-DIR.'!G57+'TOT-VICE-DI'!G57+'TOT-VICE-ENS.'!G57+'TOT-VICE-PESQ.'!G57+'TOT-LABORAT.'!G57</f>
        <v>0</v>
      </c>
      <c r="H57" s="110">
        <f>'TOT-DIR.'!H57+'TOT-VICE-DI'!H57+'TOT-VICE-ENS.'!H57+'TOT-VICE-PESQ.'!H57+'TOT-LABORAT.'!H57</f>
        <v>0</v>
      </c>
      <c r="I57" s="110">
        <f>'TOT-DIR.'!I57+'TOT-VICE-DI'!I57+'TOT-VICE-ENS.'!I57+'TOT-VICE-PESQ.'!I57+'TOT-LABORAT.'!I57</f>
        <v>0</v>
      </c>
      <c r="J57" s="110">
        <f>'TOT-DIR.'!J57+'TOT-VICE-DI'!J57+'TOT-VICE-ENS.'!J57+'TOT-VICE-PESQ.'!J57+'TOT-LABORAT.'!J57</f>
        <v>0</v>
      </c>
      <c r="K57" s="110">
        <f>'TOT-DIR.'!K57+'TOT-VICE-DI'!K57+'TOT-VICE-ENS.'!K57+'TOT-VICE-PESQ.'!K57+'TOT-LABORAT.'!K57</f>
        <v>0</v>
      </c>
      <c r="L57" s="110">
        <f>'TOT-DIR.'!L57+'TOT-VICE-DI'!L57+'TOT-VICE-ENS.'!L57+'TOT-VICE-PESQ.'!L57+'TOT-LABORAT.'!L57</f>
        <v>0</v>
      </c>
      <c r="M57" s="110">
        <f>'TOT-DIR.'!M57+'TOT-VICE-DI'!M57+'TOT-VICE-ENS.'!M57+'TOT-VICE-PESQ.'!M57+'TOT-LABORAT.'!M57</f>
        <v>0</v>
      </c>
      <c r="N57" s="628">
        <f>'TOT-DIR.'!N57+'TOT-VICE-DI'!N57+'TOT-VICE-ENS.'!N57+'TOT-VICE-PESQ.'!N57+'TOT-LABORAT.'!N57</f>
        <v>0</v>
      </c>
      <c r="O57" s="110">
        <f>C57+D57+E57+F57+G57+H57+I57+J57+K57+L57+M57+N57</f>
        <v>0</v>
      </c>
      <c r="P57" s="190">
        <f>'TOT-DIR.'!P57+'TOT-VICE-DI'!P57+'TOT-VICE-ENS.'!P57+'TOT-VICE-PESQ.'!P57+'TOT-LABORAT.'!P57</f>
        <v>0</v>
      </c>
      <c r="Q57" s="741"/>
      <c r="R57" s="744"/>
      <c r="S57" s="1"/>
    </row>
    <row r="58" spans="1:28" ht="12.4" customHeight="1" x14ac:dyDescent="0.2">
      <c r="A58" s="133"/>
      <c r="B58" s="5" t="s">
        <v>312</v>
      </c>
      <c r="C58" s="39">
        <f>'TOT-DIR.'!C58+'TOT-VICE-DI'!C58+'TOT-VICE-ENS.'!C58+'TOT-VICE-PESQ.'!C58+'TOT-LABORAT.'!C58</f>
        <v>0</v>
      </c>
      <c r="D58" s="40">
        <f>'TOT-DIR.'!D58+'TOT-VICE-DI'!D58+'TOT-VICE-ENS.'!D58+'TOT-VICE-PESQ.'!D58+'TOT-LABORAT.'!D58</f>
        <v>0</v>
      </c>
      <c r="E58" s="706">
        <f>'TOT-DIR.'!E58+'TOT-VICE-DI'!E58+'TOT-VICE-ENS.'!E58+'TOT-VICE-PESQ.'!E58+'TOT-LABORAT.'!E58</f>
        <v>0</v>
      </c>
      <c r="F58" s="40">
        <f>'TOT-DIR.'!F58+'TOT-VICE-DI'!F58+'TOT-VICE-ENS.'!F58+'TOT-VICE-PESQ.'!F58+'TOT-LABORAT.'!F58</f>
        <v>0</v>
      </c>
      <c r="G58" s="706">
        <f>'TOT-DIR.'!G58+'TOT-VICE-DI'!G58+'TOT-VICE-ENS.'!G58+'TOT-VICE-PESQ.'!G58+'TOT-LABORAT.'!G58</f>
        <v>0</v>
      </c>
      <c r="H58" s="40">
        <f>'TOT-DIR.'!H58+'TOT-VICE-DI'!H58+'TOT-VICE-ENS.'!H58+'TOT-VICE-PESQ.'!H58+'TOT-LABORAT.'!H58</f>
        <v>0</v>
      </c>
      <c r="I58" s="706">
        <f>'TOT-DIR.'!I58+'TOT-VICE-DI'!I58+'TOT-VICE-ENS.'!I58+'TOT-VICE-PESQ.'!I58+'TOT-LABORAT.'!I58</f>
        <v>0</v>
      </c>
      <c r="J58" s="40">
        <f>'TOT-DIR.'!J58+'TOT-VICE-DI'!J58+'TOT-VICE-ENS.'!J58+'TOT-VICE-PESQ.'!J58+'TOT-LABORAT.'!J58</f>
        <v>0</v>
      </c>
      <c r="K58" s="706">
        <f>'TOT-DIR.'!K58+'TOT-VICE-DI'!K58+'TOT-VICE-ENS.'!K58+'TOT-VICE-PESQ.'!K58+'TOT-LABORAT.'!K58</f>
        <v>0</v>
      </c>
      <c r="L58" s="40">
        <f>'TOT-DIR.'!L58+'TOT-VICE-DI'!L58+'TOT-VICE-ENS.'!L58+'TOT-VICE-PESQ.'!L58+'TOT-LABORAT.'!L58</f>
        <v>0</v>
      </c>
      <c r="M58" s="706">
        <f>'TOT-DIR.'!M58+'TOT-VICE-DI'!M58+'TOT-VICE-ENS.'!M58+'TOT-VICE-PESQ.'!M58+'TOT-LABORAT.'!M58</f>
        <v>0</v>
      </c>
      <c r="N58" s="40">
        <f>'TOT-DIR.'!N58+'TOT-VICE-DI'!N58+'TOT-VICE-ENS.'!N58+'TOT-VICE-PESQ.'!N58+'TOT-LABORAT.'!N58</f>
        <v>0</v>
      </c>
      <c r="O58" s="114">
        <f>C58+D58+E58+F58+G58+H58+I58+J58+K58+L58+M58+N58</f>
        <v>0</v>
      </c>
      <c r="P58" s="114">
        <f>'TOT-DIR.'!P58+'TOT-VICE-DI'!P58+'TOT-VICE-ENS.'!P58+'TOT-VICE-PESQ.'!P58+'TOT-LABORAT.'!P58</f>
        <v>0</v>
      </c>
      <c r="Q58" s="742"/>
      <c r="R58" s="745"/>
      <c r="S58" s="1"/>
    </row>
    <row r="59" spans="1:28" ht="14.25" customHeight="1" x14ac:dyDescent="0.2">
      <c r="A59" s="217">
        <v>47</v>
      </c>
      <c r="B59" s="219" t="s">
        <v>20</v>
      </c>
      <c r="C59" s="108">
        <f t="shared" ref="C59:O59" si="7">SUM(C60:C61)</f>
        <v>0</v>
      </c>
      <c r="D59" s="108">
        <f t="shared" si="7"/>
        <v>0</v>
      </c>
      <c r="E59" s="108">
        <f>SUM(E60:E61)</f>
        <v>0</v>
      </c>
      <c r="F59" s="108">
        <f t="shared" si="7"/>
        <v>0</v>
      </c>
      <c r="G59" s="108">
        <f t="shared" si="7"/>
        <v>0</v>
      </c>
      <c r="H59" s="108">
        <f t="shared" si="7"/>
        <v>0</v>
      </c>
      <c r="I59" s="108">
        <f t="shared" si="7"/>
        <v>0</v>
      </c>
      <c r="J59" s="108">
        <f t="shared" si="7"/>
        <v>0</v>
      </c>
      <c r="K59" s="108">
        <f t="shared" si="7"/>
        <v>0</v>
      </c>
      <c r="L59" s="108">
        <f t="shared" si="7"/>
        <v>0</v>
      </c>
      <c r="M59" s="108">
        <f t="shared" si="7"/>
        <v>0</v>
      </c>
      <c r="N59" s="108">
        <f t="shared" si="7"/>
        <v>0</v>
      </c>
      <c r="O59" s="613">
        <f t="shared" si="7"/>
        <v>0</v>
      </c>
      <c r="P59" s="737">
        <f>SUM(P60:P61)</f>
        <v>0</v>
      </c>
      <c r="Q59" s="154"/>
      <c r="R59" s="483">
        <f>P59-O59</f>
        <v>0</v>
      </c>
      <c r="S59" s="597" t="s">
        <v>51</v>
      </c>
      <c r="U59" s="355"/>
      <c r="V59" s="13"/>
      <c r="W59" s="214"/>
      <c r="X59" s="214"/>
      <c r="Y59" s="214"/>
      <c r="Z59" s="214"/>
      <c r="AA59" s="214"/>
      <c r="AB59" s="214"/>
    </row>
    <row r="60" spans="1:28" ht="12.4" customHeight="1" x14ac:dyDescent="0.2">
      <c r="A60" s="426"/>
      <c r="B60" s="105" t="s">
        <v>218</v>
      </c>
      <c r="C60" s="110">
        <f>'TOT-DIR.'!C60+'TOT-VICE-DI'!C60+'TOT-VICE-ENS.'!C60+'TOT-VICE-PESQ.'!C60+'TOT-LABORAT.'!C60</f>
        <v>0</v>
      </c>
      <c r="D60" s="190">
        <f>'TOT-DIR.'!D60+'TOT-VICE-DI'!D60+'TOT-VICE-ENS.'!D60+'TOT-VICE-PESQ.'!D60+'TOT-LABORAT.'!D60</f>
        <v>0</v>
      </c>
      <c r="E60" s="190">
        <f>'TOT-DIR.'!E60+'TOT-VICE-DI'!E60+'TOT-VICE-ENS.'!E60+'TOT-VICE-PESQ.'!E60+'TOT-LABORAT.'!E60</f>
        <v>0</v>
      </c>
      <c r="F60" s="190">
        <f>'TOT-DIR.'!F60+'TOT-VICE-DI'!F60+'TOT-VICE-ENS.'!F60+'TOT-VICE-PESQ.'!F60+'TOT-LABORAT.'!F60</f>
        <v>0</v>
      </c>
      <c r="G60" s="190">
        <f>'TOT-DIR.'!G60+'TOT-VICE-DI'!G60+'TOT-VICE-ENS.'!G60+'TOT-VICE-PESQ.'!G60+'TOT-LABORAT.'!G60</f>
        <v>0</v>
      </c>
      <c r="H60" s="190">
        <f>'TOT-DIR.'!H60+'TOT-VICE-DI'!H60+'TOT-VICE-ENS.'!H60+'TOT-VICE-PESQ.'!H60+'TOT-LABORAT.'!H60</f>
        <v>0</v>
      </c>
      <c r="I60" s="190">
        <f>'TOT-DIR.'!I60+'TOT-VICE-DI'!I60+'TOT-VICE-ENS.'!I60+'TOT-VICE-PESQ.'!I60+'TOT-LABORAT.'!I60</f>
        <v>0</v>
      </c>
      <c r="J60" s="190">
        <f>'TOT-DIR.'!J60+'TOT-VICE-DI'!J60+'TOT-VICE-ENS.'!J60+'TOT-VICE-PESQ.'!J60+'TOT-LABORAT.'!J60</f>
        <v>0</v>
      </c>
      <c r="K60" s="190">
        <f>'TOT-DIR.'!K60+'TOT-VICE-DI'!K60+'TOT-VICE-ENS.'!K60+'TOT-VICE-PESQ.'!K60+'TOT-LABORAT.'!K60</f>
        <v>0</v>
      </c>
      <c r="L60" s="190">
        <f>'TOT-DIR.'!L60+'TOT-VICE-DI'!L60+'TOT-VICE-ENS.'!L60+'TOT-VICE-PESQ.'!L60+'TOT-LABORAT.'!L60</f>
        <v>0</v>
      </c>
      <c r="M60" s="190">
        <f>'TOT-DIR.'!M60+'TOT-VICE-DI'!M60+'TOT-VICE-ENS.'!M60+'TOT-VICE-PESQ.'!M60+'TOT-LABORAT.'!M60</f>
        <v>0</v>
      </c>
      <c r="N60" s="190">
        <f>'TOT-DIR.'!N60+'TOT-VICE-DI'!N60+'TOT-VICE-ENS.'!N60+'TOT-VICE-PESQ.'!N60+'TOT-LABORAT.'!N60</f>
        <v>0</v>
      </c>
      <c r="O60" s="110">
        <f t="shared" ref="O60:O65" si="8">SUM(C60:N60)</f>
        <v>0</v>
      </c>
      <c r="P60" s="190">
        <f>'TOT-DIR.'!P60+'TOT-VICE-DI'!P60+'TOT-VICE-ENS.'!P60+'TOT-VICE-PESQ.'!P60+'TOT-LABORAT.'!P60</f>
        <v>0</v>
      </c>
      <c r="Q60" s="155"/>
      <c r="R60" s="155"/>
      <c r="S60" s="596" t="s">
        <v>218</v>
      </c>
      <c r="V60" s="13"/>
      <c r="W60" s="214"/>
      <c r="X60" s="214"/>
      <c r="Y60" s="214"/>
      <c r="Z60" s="214"/>
      <c r="AA60" s="214"/>
      <c r="AB60" s="214"/>
    </row>
    <row r="61" spans="1:28" ht="14.25" customHeight="1" x14ac:dyDescent="0.2">
      <c r="A61" s="426"/>
      <c r="B61" s="105" t="s">
        <v>237</v>
      </c>
      <c r="C61" s="107">
        <f>'TOT-DIR.'!C61+'TOT-VICE-DI'!C61+'TOT-VICE-ENS.'!C61+'TOT-VICE-PESQ.'!C61+'TOT-LABORAT.'!C61</f>
        <v>0</v>
      </c>
      <c r="D61" s="107">
        <f>'TOT-DIR.'!D61+'TOT-VICE-DI'!D61+'TOT-VICE-ENS.'!D61+'TOT-VICE-PESQ.'!D61+'TOT-LABORAT.'!D61</f>
        <v>0</v>
      </c>
      <c r="E61" s="107">
        <f>'TOT-DIR.'!E61+'TOT-VICE-DI'!E61+'TOT-VICE-ENS.'!E61+'TOT-VICE-PESQ.'!E61+'TOT-LABORAT.'!E61</f>
        <v>0</v>
      </c>
      <c r="F61" s="107">
        <f>'TOT-DIR.'!F61+'TOT-VICE-DI'!F61+'TOT-VICE-ENS.'!F61+'TOT-VICE-PESQ.'!F61+'TOT-LABORAT.'!F61</f>
        <v>0</v>
      </c>
      <c r="G61" s="107">
        <f>'TOT-DIR.'!G61+'TOT-VICE-DI'!G61+'TOT-VICE-ENS.'!G61+'TOT-VICE-PESQ.'!G61+'TOT-LABORAT.'!G61</f>
        <v>0</v>
      </c>
      <c r="H61" s="107">
        <f>'TOT-DIR.'!H61+'TOT-VICE-DI'!H61+'TOT-VICE-ENS.'!H61+'TOT-VICE-PESQ.'!H61+'TOT-LABORAT.'!H61</f>
        <v>0</v>
      </c>
      <c r="I61" s="107">
        <f>'TOT-DIR.'!I61+'TOT-VICE-DI'!I61+'TOT-VICE-ENS.'!I61+'TOT-VICE-PESQ.'!I61+'TOT-LABORAT.'!I61</f>
        <v>0</v>
      </c>
      <c r="J61" s="107">
        <f>'TOT-DIR.'!J61+'TOT-VICE-DI'!J61+'TOT-VICE-ENS.'!J61+'TOT-VICE-PESQ.'!J61+'TOT-LABORAT.'!J61</f>
        <v>0</v>
      </c>
      <c r="K61" s="107">
        <f>'TOT-DIR.'!K61+'TOT-VICE-DI'!K61+'TOT-VICE-ENS.'!K61+'TOT-VICE-PESQ.'!K61+'TOT-LABORAT.'!K61</f>
        <v>0</v>
      </c>
      <c r="L61" s="107">
        <f>'TOT-DIR.'!L61+'TOT-VICE-DI'!L61+'TOT-VICE-ENS.'!L61+'TOT-VICE-PESQ.'!L61+'TOT-LABORAT.'!L61</f>
        <v>0</v>
      </c>
      <c r="M61" s="107">
        <f>'TOT-DIR.'!M61+'TOT-VICE-DI'!M61+'TOT-VICE-ENS.'!M61+'TOT-VICE-PESQ.'!M61+'TOT-LABORAT.'!M61</f>
        <v>0</v>
      </c>
      <c r="N61" s="107">
        <f>'TOT-DIR.'!N61+'TOT-VICE-DI'!N61+'TOT-VICE-ENS.'!N61+'TOT-VICE-PESQ.'!N61+'TOT-LABORAT.'!N61</f>
        <v>0</v>
      </c>
      <c r="O61" s="108">
        <f t="shared" si="8"/>
        <v>0</v>
      </c>
      <c r="P61" s="107">
        <f>'TOT-DIR.'!P61+'TOT-VICE-DI'!P61+'TOT-VICE-ENS.'!P61+'TOT-VICE-PESQ.'!P61+'TOT-LABORAT.'!P61</f>
        <v>0</v>
      </c>
      <c r="Q61" s="156"/>
      <c r="R61" s="155"/>
      <c r="S61" s="596" t="s">
        <v>19</v>
      </c>
      <c r="V61" s="13"/>
      <c r="W61" s="214"/>
      <c r="X61" s="214"/>
      <c r="Y61" s="214"/>
      <c r="Z61" s="214"/>
      <c r="AA61" s="214"/>
      <c r="AB61" s="214"/>
    </row>
    <row r="62" spans="1:28" ht="14.25" customHeight="1" x14ac:dyDescent="0.2">
      <c r="A62" s="127">
        <v>49</v>
      </c>
      <c r="B62" s="128" t="s">
        <v>432</v>
      </c>
      <c r="C62" s="104">
        <f>'TOT-DIR.'!C62+'TOT-VICE-DI'!C62+'TOT-VICE-ENS.'!C62+'TOT-VICE-PESQ.'!C62+'TOT-LABORAT.'!C62</f>
        <v>1900</v>
      </c>
      <c r="D62" s="104">
        <f>'TOT-DIR.'!D62+'TOT-VICE-DI'!D62+'TOT-VICE-ENS.'!D62+'TOT-VICE-PESQ.'!D62+'TOT-LABORAT.'!D62</f>
        <v>1800</v>
      </c>
      <c r="E62" s="104">
        <f>'TOT-DIR.'!E62+'TOT-VICE-DI'!E62+'TOT-VICE-ENS.'!E62+'TOT-VICE-PESQ.'!E62+'TOT-LABORAT.'!E62</f>
        <v>0</v>
      </c>
      <c r="F62" s="104">
        <f>'TOT-DIR.'!F62+'TOT-VICE-DI'!F62+'TOT-VICE-ENS.'!F62+'TOT-VICE-PESQ.'!F62+'TOT-LABORAT.'!F62</f>
        <v>0</v>
      </c>
      <c r="G62" s="104">
        <f>'TOT-DIR.'!G62+'TOT-VICE-DI'!G62+'TOT-VICE-ENS.'!G62+'TOT-VICE-PESQ.'!G62+'TOT-LABORAT.'!G62</f>
        <v>0</v>
      </c>
      <c r="H62" s="104">
        <f>'TOT-DIR.'!H62+'TOT-VICE-DI'!H62+'TOT-VICE-ENS.'!H62+'TOT-VICE-PESQ.'!H62+'TOT-LABORAT.'!H62</f>
        <v>0</v>
      </c>
      <c r="I62" s="104">
        <f>'TOT-DIR.'!I62+'TOT-VICE-DI'!I62+'TOT-VICE-ENS.'!I62+'TOT-VICE-PESQ.'!I62+'TOT-LABORAT.'!I62</f>
        <v>0</v>
      </c>
      <c r="J62" s="104">
        <f>'TOT-DIR.'!J62+'TOT-VICE-DI'!J62+'TOT-VICE-ENS.'!J62+'TOT-VICE-PESQ.'!J62+'TOT-LABORAT.'!J62</f>
        <v>0</v>
      </c>
      <c r="K62" s="104">
        <f>'TOT-DIR.'!K62+'TOT-VICE-DI'!K62+'TOT-VICE-ENS.'!K62+'TOT-VICE-PESQ.'!K62+'TOT-LABORAT.'!K62</f>
        <v>0</v>
      </c>
      <c r="L62" s="104">
        <f>'TOT-DIR.'!L62+'TOT-VICE-DI'!L62+'TOT-VICE-ENS.'!L62+'TOT-VICE-PESQ.'!L62+'TOT-LABORAT.'!L62</f>
        <v>0</v>
      </c>
      <c r="M62" s="104">
        <f>'TOT-DIR.'!M62+'TOT-VICE-DI'!M62+'TOT-VICE-ENS.'!M62+'TOT-VICE-PESQ.'!M62+'TOT-LABORAT.'!M62</f>
        <v>0</v>
      </c>
      <c r="N62" s="104">
        <f>'TOT-DIR.'!N62+'TOT-VICE-DI'!N62+'TOT-VICE-ENS.'!N62+'TOT-VICE-PESQ.'!N62+'TOT-LABORAT.'!N62</f>
        <v>0</v>
      </c>
      <c r="O62" s="615">
        <f t="shared" si="8"/>
        <v>3700</v>
      </c>
      <c r="P62" s="738">
        <f>'TOT-DIR.'!P62+'TOT-VICE-DI'!P62+'TOT-VICE-ENS.'!P62+'TOT-VICE-PESQ.'!P62+'TOT-LABORAT.'!P62</f>
        <v>0</v>
      </c>
      <c r="Q62" s="858"/>
      <c r="R62" s="17"/>
      <c r="S62" s="1"/>
    </row>
    <row r="63" spans="1:28" ht="12.75" customHeight="1" x14ac:dyDescent="0.2">
      <c r="A63" s="148">
        <v>92</v>
      </c>
      <c r="B63" s="128" t="s">
        <v>457</v>
      </c>
      <c r="C63" s="104">
        <f>'TOT-DIR.'!C63+'TOT-VICE-DI'!C63+'TOT-VICE-ENS.'!C63+'TOT-VICE-PESQ.'!C63+'TOT-LABORAT.'!C63</f>
        <v>42571.26</v>
      </c>
      <c r="D63" s="104">
        <f>'TOT-DIR.'!D63+'TOT-VICE-DI'!D63+'TOT-VICE-ENS.'!D63+'TOT-VICE-PESQ.'!D63+'TOT-LABORAT.'!D63</f>
        <v>665.16</v>
      </c>
      <c r="E63" s="104">
        <f>'TOT-DIR.'!E63+'TOT-VICE-DI'!E63+'TOT-VICE-ENS.'!E63+'TOT-VICE-PESQ.'!E63+'TOT-LABORAT.'!E63</f>
        <v>-24.04</v>
      </c>
      <c r="F63" s="104">
        <f>'TOT-DIR.'!F63+'TOT-VICE-DI'!F63+'TOT-VICE-ENS.'!F63+'TOT-VICE-PESQ.'!F63+'TOT-LABORAT.'!F63</f>
        <v>0</v>
      </c>
      <c r="G63" s="104">
        <f>'TOT-DIR.'!G63+'TOT-VICE-DI'!G63+'TOT-VICE-ENS.'!G63+'TOT-VICE-PESQ.'!G63+'TOT-LABORAT.'!G63</f>
        <v>0</v>
      </c>
      <c r="H63" s="104">
        <f>'TOT-DIR.'!H63+'TOT-VICE-DI'!H63+'TOT-VICE-ENS.'!H63+'TOT-VICE-PESQ.'!H63+'TOT-LABORAT.'!H63</f>
        <v>0</v>
      </c>
      <c r="I63" s="104">
        <f>'TOT-DIR.'!I63+'TOT-VICE-DI'!I63+'TOT-VICE-ENS.'!I63+'TOT-VICE-PESQ.'!I63+'TOT-LABORAT.'!I63</f>
        <v>0</v>
      </c>
      <c r="J63" s="104">
        <f>'TOT-DIR.'!J63+'TOT-VICE-DI'!J63+'TOT-VICE-ENS.'!J63+'TOT-VICE-PESQ.'!J63+'TOT-LABORAT.'!J63</f>
        <v>0</v>
      </c>
      <c r="K63" s="104">
        <f>'TOT-DIR.'!K63+'TOT-VICE-DI'!K63+'TOT-VICE-ENS.'!K63+'TOT-VICE-PESQ.'!K63+'TOT-LABORAT.'!K63</f>
        <v>0</v>
      </c>
      <c r="L63" s="104">
        <f>'TOT-DIR.'!L63+'TOT-VICE-DI'!L63+'TOT-VICE-ENS.'!L63+'TOT-VICE-PESQ.'!L63+'TOT-LABORAT.'!L63</f>
        <v>0</v>
      </c>
      <c r="M63" s="104">
        <f>'TOT-DIR.'!M63+'TOT-VICE-DI'!M63+'TOT-VICE-ENS.'!M63+'TOT-VICE-PESQ.'!M63+'TOT-LABORAT.'!M63</f>
        <v>0</v>
      </c>
      <c r="N63" s="104">
        <f>'TOT-DIR.'!N63+'TOT-VICE-DI'!N63+'TOT-VICE-ENS.'!N63+'TOT-VICE-PESQ.'!N63+'TOT-LABORAT.'!N63</f>
        <v>0</v>
      </c>
      <c r="O63" s="615">
        <f t="shared" si="8"/>
        <v>43212.380000000005</v>
      </c>
      <c r="P63" s="738">
        <f>'TOT-DIR.'!P63+'TOT-VICE-DI'!P63+'TOT-VICE-ENS.'!P63+'TOT-VICE-PESQ.'!P63+'TOT-LABORAT.'!P63</f>
        <v>0</v>
      </c>
      <c r="Q63" s="157"/>
      <c r="R63" s="483"/>
      <c r="S63" s="594" t="s">
        <v>29</v>
      </c>
      <c r="U63" s="16"/>
      <c r="V63" s="13"/>
      <c r="W63" s="214"/>
      <c r="X63" s="214"/>
      <c r="Y63" s="214"/>
      <c r="Z63" s="214"/>
      <c r="AA63" s="214"/>
      <c r="AB63" s="214"/>
    </row>
    <row r="64" spans="1:28" ht="12.75" customHeight="1" x14ac:dyDescent="0.2">
      <c r="A64" s="148">
        <v>93</v>
      </c>
      <c r="B64" s="218" t="s">
        <v>185</v>
      </c>
      <c r="C64" s="102">
        <f>'TOT-DIR.'!C64+'TOT-VICE-DI'!C64+'TOT-VICE-ENS.'!C64+'TOT-VICE-PESQ.'!C64+'TOT-LABORAT.'!C64</f>
        <v>0</v>
      </c>
      <c r="D64" s="102">
        <f>'TOT-DIR.'!D64+'TOT-VICE-DI'!D64+'TOT-VICE-ENS.'!D64+'TOT-VICE-PESQ.'!D64+'TOT-LABORAT.'!D64</f>
        <v>0</v>
      </c>
      <c r="E64" s="102">
        <f>'TOT-DIR.'!E64+'TOT-VICE-DI'!E64+'TOT-VICE-ENS.'!E64+'TOT-VICE-PESQ.'!E64+'TOT-LABORAT.'!E64</f>
        <v>0</v>
      </c>
      <c r="F64" s="102">
        <f>'TOT-DIR.'!F64+'TOT-VICE-DI'!F64+'TOT-VICE-ENS.'!F64+'TOT-VICE-PESQ.'!F64+'TOT-LABORAT.'!F64</f>
        <v>0</v>
      </c>
      <c r="G64" s="102">
        <f>'TOT-DIR.'!G64+'TOT-VICE-DI'!G64+'TOT-VICE-ENS.'!G64+'TOT-VICE-PESQ.'!G64+'TOT-LABORAT.'!G64</f>
        <v>0</v>
      </c>
      <c r="H64" s="102">
        <f>'TOT-DIR.'!H64+'TOT-VICE-DI'!H64+'TOT-VICE-ENS.'!H64+'TOT-VICE-PESQ.'!H64+'TOT-LABORAT.'!H64</f>
        <v>0</v>
      </c>
      <c r="I64" s="102">
        <f>'TOT-DIR.'!I64+'TOT-VICE-DI'!I64+'TOT-VICE-ENS.'!I64+'TOT-VICE-PESQ.'!I64+'TOT-LABORAT.'!I64</f>
        <v>0</v>
      </c>
      <c r="J64" s="102">
        <f>'TOT-DIR.'!J64+'TOT-VICE-DI'!J64+'TOT-VICE-ENS.'!J64+'TOT-VICE-PESQ.'!J64+'TOT-LABORAT.'!J64</f>
        <v>0</v>
      </c>
      <c r="K64" s="102">
        <f>'TOT-DIR.'!K64+'TOT-VICE-DI'!K64+'TOT-VICE-ENS.'!K64+'TOT-VICE-PESQ.'!K64+'TOT-LABORAT.'!K64</f>
        <v>0</v>
      </c>
      <c r="L64" s="102">
        <f>'TOT-DIR.'!L64+'TOT-VICE-DI'!L64+'TOT-VICE-ENS.'!L64+'TOT-VICE-PESQ.'!L64+'TOT-LABORAT.'!L64</f>
        <v>0</v>
      </c>
      <c r="M64" s="102">
        <f>'TOT-DIR.'!M64+'TOT-VICE-DI'!M64+'TOT-VICE-ENS.'!M64+'TOT-VICE-PESQ.'!M64+'TOT-LABORAT.'!M64</f>
        <v>0</v>
      </c>
      <c r="N64" s="102">
        <f>'TOT-DIR.'!N64+'TOT-VICE-DI'!N64+'TOT-VICE-ENS.'!N64+'TOT-VICE-PESQ.'!N64+'TOT-LABORAT.'!N64</f>
        <v>0</v>
      </c>
      <c r="O64" s="615">
        <f t="shared" si="8"/>
        <v>0</v>
      </c>
      <c r="P64" s="738">
        <f>'TOT-DIR.'!P64+'TOT-VICE-DI'!P64+'TOT-VICE-ENS.'!P64+'TOT-VICE-PESQ.'!P64+'TOT-LABORAT.'!P64</f>
        <v>0</v>
      </c>
      <c r="Q64" s="498"/>
      <c r="R64" s="157"/>
      <c r="S64" s="594" t="s">
        <v>186</v>
      </c>
      <c r="V64" s="13"/>
      <c r="W64" s="214"/>
      <c r="X64" s="214"/>
      <c r="Y64" s="214"/>
      <c r="Z64" s="214"/>
      <c r="AA64" s="214"/>
      <c r="AB64" s="214"/>
    </row>
    <row r="65" spans="1:28" ht="12.75" customHeight="1" thickBot="1" x14ac:dyDescent="0.25">
      <c r="A65" s="220">
        <v>20</v>
      </c>
      <c r="B65" s="504" t="s">
        <v>236</v>
      </c>
      <c r="C65" s="505">
        <f>'TOT-DIR.'!C65+'TOT-VICE-DI'!C65+'TOT-VICE-ENS.'!C65+'TOT-VICE-PESQ.'!C65+'TOT-LABORAT.'!C65</f>
        <v>0</v>
      </c>
      <c r="D65" s="505">
        <f>'TOT-DIR.'!D65+'TOT-VICE-DI'!D65+'TOT-VICE-ENS.'!D65+'TOT-VICE-PESQ.'!D65+'TOT-LABORAT.'!D65</f>
        <v>0</v>
      </c>
      <c r="E65" s="505">
        <f>'TOT-DIR.'!E65+'TOT-VICE-DI'!E65+'TOT-VICE-ENS.'!E65+'TOT-VICE-PESQ.'!E65+'TOT-LABORAT.'!E65</f>
        <v>0</v>
      </c>
      <c r="F65" s="505">
        <f>'TOT-DIR.'!F65+'TOT-VICE-DI'!F65+'TOT-VICE-ENS.'!F65+'TOT-VICE-PESQ.'!F65+'TOT-LABORAT.'!F65</f>
        <v>0</v>
      </c>
      <c r="G65" s="505">
        <f>'TOT-DIR.'!G65+'TOT-VICE-DI'!G65+'TOT-VICE-ENS.'!G65+'TOT-VICE-PESQ.'!G65+'TOT-LABORAT.'!G65</f>
        <v>0</v>
      </c>
      <c r="H65" s="505">
        <f>'TOT-DIR.'!H65+'TOT-VICE-DI'!H65+'TOT-VICE-ENS.'!H65+'TOT-VICE-PESQ.'!H65+'TOT-LABORAT.'!H65</f>
        <v>0</v>
      </c>
      <c r="I65" s="505">
        <f>'TOT-DIR.'!I65+'TOT-VICE-DI'!I65+'TOT-VICE-ENS.'!I65+'TOT-VICE-PESQ.'!I65+'TOT-LABORAT.'!I65</f>
        <v>0</v>
      </c>
      <c r="J65" s="505">
        <f>'TOT-DIR.'!J65+'TOT-VICE-DI'!J65+'TOT-VICE-ENS.'!J65+'TOT-VICE-PESQ.'!J65+'TOT-LABORAT.'!J65</f>
        <v>0</v>
      </c>
      <c r="K65" s="505">
        <f>'TOT-DIR.'!K65+'TOT-VICE-DI'!K65+'TOT-VICE-ENS.'!K65+'TOT-VICE-PESQ.'!K65+'TOT-LABORAT.'!K65</f>
        <v>0</v>
      </c>
      <c r="L65" s="505">
        <f>'TOT-DIR.'!L65+'TOT-VICE-DI'!L65+'TOT-VICE-ENS.'!L65+'TOT-VICE-PESQ.'!L65+'TOT-LABORAT.'!L65</f>
        <v>0</v>
      </c>
      <c r="M65" s="505">
        <f>'TOT-DIR.'!M65+'TOT-VICE-DI'!M65+'TOT-VICE-ENS.'!M65+'TOT-VICE-PESQ.'!M65+'TOT-LABORAT.'!M65</f>
        <v>0</v>
      </c>
      <c r="N65" s="505">
        <f>'TOT-DIR.'!N65+'TOT-VICE-DI'!N65+'TOT-VICE-ENS.'!N65+'TOT-VICE-PESQ.'!N65+'TOT-LABORAT.'!N65</f>
        <v>0</v>
      </c>
      <c r="O65" s="615">
        <f t="shared" si="8"/>
        <v>0</v>
      </c>
      <c r="P65" s="739">
        <f>'TOT-DIR.'!P65+'TOT-VICE-DI'!P65+'TOT-VICE-ENS.'!P65+'TOT-VICE-PESQ.'!P65+'TOT-LABORAT.'!P65</f>
        <v>0</v>
      </c>
      <c r="Q65" s="166"/>
      <c r="R65" s="155"/>
      <c r="S65" s="596"/>
      <c r="V65" s="13"/>
      <c r="W65" s="214"/>
      <c r="X65" s="214"/>
      <c r="Y65" s="214"/>
      <c r="Z65" s="214"/>
      <c r="AA65" s="214"/>
      <c r="AB65" s="214"/>
    </row>
    <row r="66" spans="1:28" ht="15" customHeight="1" thickBot="1" x14ac:dyDescent="0.25">
      <c r="A66" s="514"/>
      <c r="B66" s="515" t="s">
        <v>162</v>
      </c>
      <c r="C66" s="516">
        <f>C4+C5+C6+C11+C16+C19+C25+C55+C59+C62+C63+C64+C65</f>
        <v>1937684.7100000002</v>
      </c>
      <c r="D66" s="516">
        <f t="shared" ref="D66:N66" si="9">D4+D5+D6+D11+D16+D19+D25+D55+D59+D62+D63+D64+D65</f>
        <v>1867960.78</v>
      </c>
      <c r="E66" s="516">
        <f t="shared" si="9"/>
        <v>135337.26999999999</v>
      </c>
      <c r="F66" s="516">
        <f t="shared" si="9"/>
        <v>0</v>
      </c>
      <c r="G66" s="516">
        <f t="shared" si="9"/>
        <v>0</v>
      </c>
      <c r="H66" s="516">
        <f t="shared" si="9"/>
        <v>0</v>
      </c>
      <c r="I66" s="516">
        <f t="shared" si="9"/>
        <v>0</v>
      </c>
      <c r="J66" s="516">
        <f t="shared" si="9"/>
        <v>0</v>
      </c>
      <c r="K66" s="516">
        <f t="shared" si="9"/>
        <v>0</v>
      </c>
      <c r="L66" s="516">
        <f t="shared" si="9"/>
        <v>0</v>
      </c>
      <c r="M66" s="516">
        <f t="shared" si="9"/>
        <v>0</v>
      </c>
      <c r="N66" s="516">
        <f t="shared" si="9"/>
        <v>0</v>
      </c>
      <c r="O66" s="516">
        <f>O4+O5+O6+O11+O16+O19+O25+O55+O59+O62+O63+O64+O65</f>
        <v>3940982.7600000002</v>
      </c>
      <c r="P66" s="516">
        <f>P4+P5+P6+P11+P16+P19+P25+P55+P59+P62+P63+P64+P65</f>
        <v>0</v>
      </c>
      <c r="Q66" s="681" t="e">
        <f>O66/P66</f>
        <v>#DIV/0!</v>
      </c>
      <c r="R66" s="517">
        <f>P66-O66</f>
        <v>-3940982.7600000002</v>
      </c>
      <c r="S66" s="599" t="s">
        <v>176</v>
      </c>
      <c r="U66" s="13"/>
      <c r="V66" s="13"/>
      <c r="W66" s="214"/>
      <c r="X66" s="214"/>
      <c r="Y66" s="214"/>
      <c r="Z66" s="214"/>
      <c r="AA66" s="214"/>
      <c r="AB66" s="214"/>
    </row>
    <row r="67" spans="1:28" ht="12.4" customHeight="1" thickBot="1" x14ac:dyDescent="0.25">
      <c r="A67" s="221">
        <v>51</v>
      </c>
      <c r="B67" s="222" t="s">
        <v>152</v>
      </c>
      <c r="C67" s="194">
        <f>'TOT-DIR.'!C67+'TOT-VICE-DI'!C67+'TOT-VICE-ENS.'!C67+'TOT-VICE-PESQ.'!C67+'TOT-LABORAT.'!C67</f>
        <v>0</v>
      </c>
      <c r="D67" s="194">
        <f>'TOT-DIR.'!D67+'TOT-VICE-DI'!D67+'TOT-VICE-ENS.'!D67+'TOT-VICE-PESQ.'!D67+'TOT-LABORAT.'!D67</f>
        <v>0</v>
      </c>
      <c r="E67" s="194">
        <f>'TOT-DIR.'!E67+'TOT-VICE-DI'!E67+'TOT-VICE-ENS.'!E67+'TOT-VICE-PESQ.'!E67+'TOT-LABORAT.'!E67</f>
        <v>0</v>
      </c>
      <c r="F67" s="194">
        <f>'TOT-DIR.'!F67+'TOT-VICE-DI'!F67+'TOT-VICE-ENS.'!F67+'TOT-VICE-PESQ.'!F67+'TOT-LABORAT.'!F67</f>
        <v>0</v>
      </c>
      <c r="G67" s="194">
        <f>'TOT-DIR.'!G67+'TOT-VICE-DI'!G67+'TOT-VICE-ENS.'!G67+'TOT-VICE-PESQ.'!G67+'TOT-LABORAT.'!G67</f>
        <v>0</v>
      </c>
      <c r="H67" s="194">
        <f>'TOT-DIR.'!H67+'TOT-VICE-DI'!H67+'TOT-VICE-ENS.'!H67+'TOT-VICE-PESQ.'!H67+'TOT-LABORAT.'!H67</f>
        <v>0</v>
      </c>
      <c r="I67" s="194">
        <f>'TOT-DIR.'!I67+'TOT-VICE-DI'!I67+'TOT-VICE-ENS.'!I67+'TOT-VICE-PESQ.'!I67+'TOT-LABORAT.'!I67</f>
        <v>0</v>
      </c>
      <c r="J67" s="194">
        <f>'TOT-DIR.'!J67+'TOT-VICE-DI'!J67+'TOT-VICE-ENS.'!J67+'TOT-VICE-PESQ.'!J67+'TOT-LABORAT.'!J67</f>
        <v>0</v>
      </c>
      <c r="K67" s="194">
        <f>'TOT-DIR.'!K67+'TOT-VICE-DI'!K67+'TOT-VICE-ENS.'!K67+'TOT-VICE-PESQ.'!K67+'TOT-LABORAT.'!K67</f>
        <v>0</v>
      </c>
      <c r="L67" s="194">
        <f>'TOT-DIR.'!L67+'TOT-VICE-DI'!L67+'TOT-VICE-ENS.'!L67+'TOT-VICE-PESQ.'!L67+'TOT-LABORAT.'!L67</f>
        <v>0</v>
      </c>
      <c r="M67" s="194">
        <f>'TOT-DIR.'!M67+'TOT-VICE-DI'!M67+'TOT-VICE-ENS.'!M67+'TOT-VICE-PESQ.'!M67+'TOT-LABORAT.'!M67</f>
        <v>0</v>
      </c>
      <c r="N67" s="194">
        <f>'TOT-DIR.'!N67+'TOT-VICE-DI'!N67+'TOT-VICE-ENS.'!N67+'TOT-VICE-PESQ.'!N67+'TOT-LABORAT.'!N67</f>
        <v>0</v>
      </c>
      <c r="O67" s="201">
        <f>SUM(C67:N67)</f>
        <v>0</v>
      </c>
      <c r="P67" s="259">
        <f>'TOT-DIR.'!P67+'TOT-VICE-DI'!P67+'TOT-VICE-ENS.'!P67+'TOT-VICE-PESQ.'!P67+'TOT-LABORAT.'!P67</f>
        <v>0</v>
      </c>
      <c r="Q67" s="202"/>
      <c r="R67" s="482"/>
      <c r="S67" s="600" t="s">
        <v>138</v>
      </c>
      <c r="U67" s="13"/>
      <c r="V67" s="13"/>
      <c r="W67" s="214"/>
      <c r="X67" s="214"/>
      <c r="Y67" s="214"/>
      <c r="Z67" s="214"/>
      <c r="AA67" s="214"/>
      <c r="AB67" s="214"/>
    </row>
    <row r="68" spans="1:28" ht="14.65" customHeight="1" thickBot="1" x14ac:dyDescent="0.25">
      <c r="A68" s="223">
        <v>52</v>
      </c>
      <c r="B68" s="459" t="s">
        <v>234</v>
      </c>
      <c r="C68" s="194">
        <f>'TOT-DIR.'!C68+'TOT-VICE-DI'!C68+'TOT-VICE-ENS.'!C68+'TOT-VICE-PESQ.'!C68+'TOT-LABORAT.'!C68</f>
        <v>0</v>
      </c>
      <c r="D68" s="194">
        <f>'TOT-DIR.'!D68+'TOT-VICE-DI'!D68+'TOT-VICE-ENS.'!D68+'TOT-VICE-PESQ.'!D68+'TOT-LABORAT.'!D68</f>
        <v>0</v>
      </c>
      <c r="E68" s="194">
        <f>'TOT-DIR.'!E68+'TOT-VICE-DI'!E68+'TOT-VICE-ENS.'!E68+'TOT-VICE-PESQ.'!E68+'TOT-LABORAT.'!E68</f>
        <v>23328</v>
      </c>
      <c r="F68" s="194">
        <f>'TOT-DIR.'!F68+'TOT-VICE-DI'!F68+'TOT-VICE-ENS.'!F68+'TOT-VICE-PESQ.'!F68+'TOT-LABORAT.'!F68</f>
        <v>0</v>
      </c>
      <c r="G68" s="194">
        <f>'TOT-DIR.'!G68+'TOT-VICE-DI'!G68+'TOT-VICE-ENS.'!G68+'TOT-VICE-PESQ.'!G68+'TOT-LABORAT.'!G68</f>
        <v>0</v>
      </c>
      <c r="H68" s="194">
        <f>'TOT-DIR.'!H68+'TOT-VICE-DI'!H68+'TOT-VICE-ENS.'!H68+'TOT-VICE-PESQ.'!H68+'TOT-LABORAT.'!H68</f>
        <v>0</v>
      </c>
      <c r="I68" s="194">
        <f>'TOT-DIR.'!I68+'TOT-VICE-DI'!I68+'TOT-VICE-ENS.'!I68+'TOT-VICE-PESQ.'!I68+'TOT-LABORAT.'!I68</f>
        <v>0</v>
      </c>
      <c r="J68" s="194">
        <f>'TOT-DIR.'!J68+'TOT-VICE-DI'!J68+'TOT-VICE-ENS.'!J68+'TOT-VICE-PESQ.'!J68+'TOT-LABORAT.'!J68</f>
        <v>0</v>
      </c>
      <c r="K68" s="194">
        <f>'TOT-DIR.'!K68+'TOT-VICE-DI'!K68+'TOT-VICE-ENS.'!K68+'TOT-VICE-PESQ.'!K68+'TOT-LABORAT.'!K68</f>
        <v>0</v>
      </c>
      <c r="L68" s="194">
        <f>'TOT-DIR.'!L68+'TOT-VICE-DI'!L68+'TOT-VICE-ENS.'!L68+'TOT-VICE-PESQ.'!L68+'TOT-LABORAT.'!L68</f>
        <v>0</v>
      </c>
      <c r="M68" s="194">
        <f>'TOT-DIR.'!M68+'TOT-VICE-DI'!M68+'TOT-VICE-ENS.'!M68+'TOT-VICE-PESQ.'!M68+'TOT-LABORAT.'!M68</f>
        <v>0</v>
      </c>
      <c r="N68" s="194">
        <f>'TOT-DIR.'!N68+'TOT-VICE-DI'!N68+'TOT-VICE-ENS.'!N68+'TOT-VICE-PESQ.'!N68+'TOT-LABORAT.'!N68</f>
        <v>0</v>
      </c>
      <c r="O68" s="614">
        <f>SUM(C68:N68)</f>
        <v>23328</v>
      </c>
      <c r="P68" s="456">
        <f>'TOT-DIR.'!P68+'TOT-VICE-DI'!P68+'TOT-VICE-ENS.'!P68+'TOT-VICE-PESQ.'!P68+'TOT-LABORAT.'!P68</f>
        <v>0</v>
      </c>
      <c r="Q68" s="683" t="e">
        <f>O68/P68</f>
        <v>#DIV/0!</v>
      </c>
      <c r="R68" s="484">
        <f>P68-O68</f>
        <v>-23328</v>
      </c>
      <c r="S68" s="601" t="s">
        <v>223</v>
      </c>
      <c r="U68" s="13"/>
      <c r="V68" s="13"/>
    </row>
    <row r="69" spans="1:28" ht="15" customHeight="1" thickBot="1" x14ac:dyDescent="0.25">
      <c r="A69" s="898" t="s">
        <v>163</v>
      </c>
      <c r="B69" s="899"/>
      <c r="C69" s="645">
        <f>SUM(C66:C68)</f>
        <v>1937684.7100000002</v>
      </c>
      <c r="D69" s="645">
        <f>SUM(D66:D68)</f>
        <v>1867960.78</v>
      </c>
      <c r="E69" s="645">
        <f t="shared" ref="E69:J69" si="10">SUM(E66:E68)</f>
        <v>158665.26999999999</v>
      </c>
      <c r="F69" s="645">
        <f t="shared" si="10"/>
        <v>0</v>
      </c>
      <c r="G69" s="645">
        <f t="shared" si="10"/>
        <v>0</v>
      </c>
      <c r="H69" s="645">
        <f t="shared" si="10"/>
        <v>0</v>
      </c>
      <c r="I69" s="645">
        <f>SUM(I66:I68)</f>
        <v>0</v>
      </c>
      <c r="J69" s="645">
        <f t="shared" si="10"/>
        <v>0</v>
      </c>
      <c r="K69" s="645">
        <f t="shared" ref="K69:P69" si="11">SUM(K66:K68)</f>
        <v>0</v>
      </c>
      <c r="L69" s="645">
        <f t="shared" si="11"/>
        <v>0</v>
      </c>
      <c r="M69" s="645">
        <f t="shared" si="11"/>
        <v>0</v>
      </c>
      <c r="N69" s="646">
        <f t="shared" si="11"/>
        <v>0</v>
      </c>
      <c r="O69" s="647">
        <f>SUM(O66:O68)</f>
        <v>3964310.7600000002</v>
      </c>
      <c r="P69" s="647">
        <f t="shared" si="11"/>
        <v>0</v>
      </c>
      <c r="Q69" s="648" t="e">
        <f>O69/P69*100</f>
        <v>#DIV/0!</v>
      </c>
      <c r="R69" s="649">
        <f>P69-O69</f>
        <v>-3964310.7600000002</v>
      </c>
      <c r="S69" s="650" t="s">
        <v>188</v>
      </c>
      <c r="U69" s="13"/>
      <c r="V69" s="13"/>
    </row>
    <row r="70" spans="1:28" ht="15" customHeight="1" thickBot="1" x14ac:dyDescent="0.25">
      <c r="A70" s="587"/>
      <c r="B70" s="588"/>
      <c r="C70" s="589"/>
      <c r="D70" s="589"/>
      <c r="E70" s="589"/>
      <c r="F70" s="589"/>
      <c r="G70" s="589"/>
      <c r="H70" s="589"/>
      <c r="I70" s="589"/>
      <c r="J70" s="589"/>
      <c r="K70" s="589"/>
      <c r="L70" s="589"/>
      <c r="M70" s="589"/>
      <c r="N70" s="589"/>
      <c r="O70" s="519" t="s">
        <v>221</v>
      </c>
      <c r="P70" s="518">
        <f>P66-O66</f>
        <v>-3940982.7600000002</v>
      </c>
      <c r="Q70" s="682" t="e">
        <f>P70/P66</f>
        <v>#DIV/0!</v>
      </c>
      <c r="R70" s="590"/>
      <c r="S70" s="591"/>
      <c r="U70" s="13"/>
      <c r="V70" s="13"/>
    </row>
    <row r="71" spans="1:28" ht="15" customHeight="1" x14ac:dyDescent="0.2">
      <c r="A71" s="573"/>
      <c r="B71" s="559"/>
      <c r="C71" s="560"/>
      <c r="D71" s="561"/>
      <c r="E71" s="562"/>
      <c r="F71" s="563"/>
      <c r="G71" s="560"/>
      <c r="H71" s="560"/>
      <c r="I71" s="560"/>
      <c r="J71" s="560"/>
      <c r="K71" s="564"/>
      <c r="L71" s="565"/>
      <c r="M71" s="565"/>
      <c r="N71" s="565"/>
      <c r="O71" s="566"/>
      <c r="P71" s="28"/>
      <c r="Q71" s="492"/>
      <c r="R71" s="480"/>
    </row>
    <row r="72" spans="1:28" ht="14.25" customHeight="1" thickBot="1" x14ac:dyDescent="0.25">
      <c r="A72" s="574"/>
      <c r="B72" s="559"/>
      <c r="C72" s="478"/>
      <c r="D72" s="478"/>
      <c r="E72" s="478"/>
      <c r="F72" s="478"/>
      <c r="G72" s="478"/>
      <c r="H72" s="478"/>
      <c r="I72" s="478"/>
      <c r="M72" s="892" t="s">
        <v>422</v>
      </c>
      <c r="N72" s="892"/>
      <c r="O72" s="516">
        <f>O66</f>
        <v>3940982.7600000002</v>
      </c>
      <c r="P72" s="516">
        <v>21921777.66</v>
      </c>
      <c r="Q72" s="681">
        <f>O72/P72</f>
        <v>0.17977478018085147</v>
      </c>
      <c r="R72" s="480"/>
      <c r="S72" s="320"/>
      <c r="U72" s="13"/>
    </row>
    <row r="73" spans="1:28" ht="15" x14ac:dyDescent="0.2">
      <c r="A73" s="574"/>
      <c r="B73" s="575"/>
      <c r="K73" s="19"/>
      <c r="L73" s="19"/>
      <c r="M73" s="892"/>
      <c r="N73" s="892"/>
    </row>
    <row r="74" spans="1:28" ht="12.75" x14ac:dyDescent="0.2">
      <c r="A74" s="866" t="s">
        <v>286</v>
      </c>
      <c r="B74" s="864" t="s">
        <v>436</v>
      </c>
      <c r="K74" s="19"/>
      <c r="L74" s="19"/>
      <c r="M74"/>
      <c r="N74"/>
    </row>
    <row r="75" spans="1:28" ht="12.75" x14ac:dyDescent="0.2">
      <c r="A75" s="866" t="s">
        <v>291</v>
      </c>
      <c r="B75" s="883" t="s">
        <v>458</v>
      </c>
      <c r="C75" s="883"/>
      <c r="D75" s="883"/>
      <c r="E75" s="883"/>
      <c r="F75" s="883"/>
      <c r="G75" s="883"/>
      <c r="K75" s="19"/>
      <c r="L75" s="19"/>
      <c r="M75"/>
      <c r="N75"/>
    </row>
    <row r="76" spans="1:28" ht="12.75" x14ac:dyDescent="0.2">
      <c r="A76" s="866" t="s">
        <v>451</v>
      </c>
      <c r="B76" s="883" t="s">
        <v>456</v>
      </c>
      <c r="C76" s="883"/>
      <c r="D76" s="883"/>
      <c r="E76" s="883"/>
      <c r="F76" s="883"/>
      <c r="G76" s="883"/>
      <c r="K76" s="19"/>
      <c r="L76" s="19"/>
      <c r="M76"/>
      <c r="N76"/>
    </row>
    <row r="77" spans="1:28" ht="12.75" x14ac:dyDescent="0.2">
      <c r="A77" s="866" t="s">
        <v>293</v>
      </c>
      <c r="B77" s="714" t="s">
        <v>452</v>
      </c>
      <c r="C77" s="714"/>
      <c r="D77" s="714"/>
      <c r="E77" s="714"/>
      <c r="F77" s="714"/>
      <c r="G77" s="714"/>
      <c r="K77" s="19"/>
      <c r="L77" s="19"/>
      <c r="M77"/>
      <c r="N77"/>
    </row>
    <row r="78" spans="1:28" ht="12.75" x14ac:dyDescent="0.2">
      <c r="A78" s="866"/>
      <c r="B78" s="714"/>
      <c r="C78" s="714"/>
      <c r="D78" s="714"/>
      <c r="E78" s="714"/>
      <c r="F78" s="714"/>
      <c r="G78" s="714"/>
      <c r="K78" s="19"/>
      <c r="L78" s="19"/>
      <c r="M78"/>
      <c r="N78"/>
    </row>
    <row r="79" spans="1:28" ht="12.75" x14ac:dyDescent="0.2">
      <c r="A79" s="866"/>
      <c r="B79" s="714"/>
      <c r="C79" s="714"/>
      <c r="D79" s="714"/>
      <c r="E79" s="714"/>
      <c r="F79" s="714"/>
      <c r="G79" s="714"/>
      <c r="K79" s="19"/>
      <c r="L79" s="19"/>
      <c r="M79"/>
      <c r="N79"/>
    </row>
    <row r="80" spans="1:28" ht="12.75" x14ac:dyDescent="0.2">
      <c r="A80" s="866"/>
      <c r="B80" s="714"/>
      <c r="C80" s="714"/>
      <c r="D80" s="714"/>
      <c r="E80" s="714"/>
      <c r="F80" s="714"/>
      <c r="G80" s="714"/>
      <c r="K80" s="19"/>
      <c r="L80" s="19"/>
      <c r="M80"/>
      <c r="N80"/>
    </row>
    <row r="81" spans="1:19" ht="12.75" x14ac:dyDescent="0.2">
      <c r="A81" s="866"/>
      <c r="B81" s="714"/>
      <c r="C81" s="714"/>
      <c r="D81" s="714"/>
      <c r="E81" s="714"/>
      <c r="F81" s="714"/>
      <c r="G81" s="714"/>
      <c r="K81" s="19"/>
      <c r="L81" s="19"/>
      <c r="M81"/>
      <c r="N81"/>
    </row>
    <row r="82" spans="1:19" ht="12.75" x14ac:dyDescent="0.2">
      <c r="A82" s="866"/>
      <c r="B82" s="714"/>
      <c r="C82" s="714"/>
      <c r="D82" s="714"/>
      <c r="E82" s="714"/>
      <c r="F82" s="714"/>
      <c r="G82" s="714"/>
      <c r="K82" s="19"/>
      <c r="L82" s="19"/>
      <c r="M82"/>
      <c r="N82"/>
    </row>
    <row r="83" spans="1:19" ht="12.75" customHeight="1" x14ac:dyDescent="0.2">
      <c r="A83" s="574"/>
      <c r="B83" s="575"/>
      <c r="D83" s="495"/>
      <c r="H83" s="3"/>
      <c r="I83" s="3"/>
      <c r="J83" s="3"/>
      <c r="L83" s="3"/>
      <c r="M83" s="479"/>
      <c r="P83" s="355"/>
      <c r="Q83" s="1"/>
      <c r="R83" s="161"/>
    </row>
    <row r="84" spans="1:19" ht="12.75" customHeight="1" x14ac:dyDescent="0.2">
      <c r="A84" s="574"/>
      <c r="B84" s="575"/>
      <c r="D84" s="495"/>
      <c r="H84" s="3"/>
      <c r="I84" s="3"/>
      <c r="J84" s="3"/>
      <c r="L84" s="3"/>
      <c r="M84" s="479"/>
      <c r="P84" s="355"/>
      <c r="Q84" s="1"/>
      <c r="R84" s="161"/>
    </row>
    <row r="85" spans="1:19" s="546" customFormat="1" ht="15" x14ac:dyDescent="0.2">
      <c r="A85" s="574"/>
      <c r="B85" s="616"/>
      <c r="C85" s="580"/>
      <c r="D85" s="580"/>
      <c r="E85" s="580"/>
      <c r="F85" s="580"/>
      <c r="G85" s="580"/>
      <c r="H85" s="581"/>
      <c r="I85" s="582"/>
      <c r="K85" s="583"/>
      <c r="L85" s="583"/>
      <c r="M85" s="583"/>
      <c r="N85" s="583"/>
      <c r="O85" s="583"/>
      <c r="Q85" s="579"/>
      <c r="R85" s="579"/>
      <c r="S85" s="584"/>
    </row>
    <row r="86" spans="1:19" ht="12.75" customHeight="1" x14ac:dyDescent="0.2">
      <c r="A86" s="574"/>
      <c r="B86" s="575"/>
      <c r="D86" s="495"/>
      <c r="H86" s="3"/>
      <c r="I86" s="3"/>
      <c r="J86" s="3"/>
      <c r="L86" s="3"/>
      <c r="M86" s="479"/>
      <c r="P86" s="355"/>
      <c r="Q86" s="1"/>
      <c r="R86" s="161"/>
    </row>
    <row r="87" spans="1:19" s="546" customFormat="1" ht="12" x14ac:dyDescent="0.2">
      <c r="A87" s="574"/>
      <c r="B87" s="817" t="s">
        <v>13</v>
      </c>
      <c r="C87" s="818">
        <f>C69</f>
        <v>1937684.7100000002</v>
      </c>
      <c r="D87" s="580"/>
      <c r="E87" s="580"/>
      <c r="F87" s="580"/>
      <c r="G87" s="580"/>
      <c r="Q87" s="579"/>
      <c r="R87" s="579"/>
      <c r="S87" s="584"/>
    </row>
    <row r="88" spans="1:19" s="546" customFormat="1" ht="12" x14ac:dyDescent="0.2">
      <c r="A88" s="574"/>
      <c r="B88" s="817" t="s">
        <v>14</v>
      </c>
      <c r="C88" s="818">
        <f>D69</f>
        <v>1867960.78</v>
      </c>
      <c r="D88" s="580"/>
      <c r="E88" s="580"/>
      <c r="F88" s="580"/>
      <c r="G88" s="580"/>
      <c r="Q88" s="579"/>
      <c r="R88" s="579"/>
      <c r="S88" s="584"/>
    </row>
    <row r="89" spans="1:19" s="546" customFormat="1" x14ac:dyDescent="0.2">
      <c r="A89" s="579"/>
      <c r="B89" s="817" t="s">
        <v>15</v>
      </c>
      <c r="C89" s="818">
        <f>E69</f>
        <v>158665.26999999999</v>
      </c>
      <c r="D89" s="580"/>
      <c r="E89" s="580"/>
      <c r="F89" s="580"/>
      <c r="G89" s="580"/>
      <c r="Q89" s="579"/>
      <c r="R89" s="579"/>
      <c r="S89" s="584"/>
    </row>
    <row r="90" spans="1:19" s="546" customFormat="1" x14ac:dyDescent="0.2">
      <c r="A90" s="579"/>
      <c r="B90" s="817" t="s">
        <v>16</v>
      </c>
      <c r="C90" s="818">
        <f>F69</f>
        <v>0</v>
      </c>
      <c r="D90" s="580"/>
      <c r="E90" s="580"/>
      <c r="F90" s="580"/>
      <c r="G90" s="580"/>
      <c r="Q90" s="579"/>
      <c r="R90" s="579"/>
      <c r="S90" s="584"/>
    </row>
    <row r="91" spans="1:19" s="546" customFormat="1" x14ac:dyDescent="0.2">
      <c r="A91" s="579"/>
      <c r="B91" s="817" t="s">
        <v>17</v>
      </c>
      <c r="C91" s="818">
        <f>G69</f>
        <v>0</v>
      </c>
      <c r="D91" s="580"/>
      <c r="E91" s="580"/>
      <c r="F91" s="580"/>
      <c r="G91" s="580"/>
      <c r="Q91" s="579"/>
      <c r="R91" s="579"/>
      <c r="S91" s="584"/>
    </row>
    <row r="92" spans="1:19" s="546" customFormat="1" x14ac:dyDescent="0.2">
      <c r="A92" s="579"/>
      <c r="B92" s="817" t="s">
        <v>3</v>
      </c>
      <c r="C92" s="818">
        <f>H69</f>
        <v>0</v>
      </c>
      <c r="D92" s="580"/>
      <c r="E92" s="580"/>
      <c r="F92" s="580"/>
      <c r="G92" s="580"/>
      <c r="Q92" s="579"/>
      <c r="R92" s="579"/>
      <c r="S92" s="584"/>
    </row>
    <row r="93" spans="1:19" s="546" customFormat="1" ht="12" x14ac:dyDescent="0.2">
      <c r="A93" s="579"/>
      <c r="B93" s="817" t="s">
        <v>4</v>
      </c>
      <c r="C93" s="818">
        <f>I69</f>
        <v>0</v>
      </c>
      <c r="D93" s="580"/>
      <c r="E93" s="580"/>
      <c r="F93" s="580"/>
      <c r="G93" s="580"/>
      <c r="I93" s="585"/>
      <c r="Q93" s="579"/>
      <c r="R93" s="579"/>
      <c r="S93" s="584"/>
    </row>
    <row r="94" spans="1:19" s="546" customFormat="1" ht="12" x14ac:dyDescent="0.2">
      <c r="A94" s="579"/>
      <c r="B94" s="817" t="s">
        <v>5</v>
      </c>
      <c r="C94" s="818">
        <f>J69</f>
        <v>0</v>
      </c>
      <c r="D94" s="580"/>
      <c r="E94" s="580"/>
      <c r="F94" s="580"/>
      <c r="G94" s="580"/>
      <c r="I94" s="585"/>
      <c r="Q94" s="579"/>
      <c r="R94" s="579"/>
      <c r="S94" s="584"/>
    </row>
    <row r="95" spans="1:19" s="546" customFormat="1" ht="12" x14ac:dyDescent="0.2">
      <c r="A95" s="579"/>
      <c r="B95" s="817" t="s">
        <v>6</v>
      </c>
      <c r="C95" s="818">
        <f>K69</f>
        <v>0</v>
      </c>
      <c r="D95" s="580"/>
      <c r="E95" s="580"/>
      <c r="F95" s="580"/>
      <c r="G95" s="580"/>
      <c r="I95" s="585"/>
      <c r="Q95" s="579"/>
      <c r="R95" s="579"/>
      <c r="S95" s="584"/>
    </row>
    <row r="96" spans="1:19" s="546" customFormat="1" ht="12" x14ac:dyDescent="0.2">
      <c r="A96" s="579"/>
      <c r="B96" s="817" t="s">
        <v>7</v>
      </c>
      <c r="C96" s="818">
        <f>L69</f>
        <v>0</v>
      </c>
      <c r="D96" s="580"/>
      <c r="E96" s="580"/>
      <c r="F96" s="580"/>
      <c r="G96" s="580"/>
      <c r="I96" s="585"/>
      <c r="Q96" s="579"/>
      <c r="R96" s="579"/>
      <c r="S96" s="584"/>
    </row>
    <row r="97" spans="1:19" s="546" customFormat="1" ht="12" x14ac:dyDescent="0.2">
      <c r="A97" s="579"/>
      <c r="B97" s="817" t="s">
        <v>8</v>
      </c>
      <c r="C97" s="818">
        <f>M69</f>
        <v>0</v>
      </c>
      <c r="D97" s="580"/>
      <c r="E97" s="580"/>
      <c r="F97" s="580"/>
      <c r="G97" s="580"/>
      <c r="I97" s="585"/>
      <c r="Q97" s="579"/>
      <c r="R97" s="579"/>
      <c r="S97" s="584"/>
    </row>
    <row r="98" spans="1:19" s="546" customFormat="1" ht="12" x14ac:dyDescent="0.2">
      <c r="A98" s="579"/>
      <c r="B98" s="817" t="s">
        <v>9</v>
      </c>
      <c r="C98" s="818">
        <f t="shared" ref="C98" si="12">C90</f>
        <v>0</v>
      </c>
      <c r="D98" s="580"/>
      <c r="E98" s="580"/>
      <c r="F98" s="580"/>
      <c r="G98" s="580"/>
      <c r="I98" s="585"/>
      <c r="Q98" s="579"/>
      <c r="R98" s="579"/>
      <c r="S98" s="584"/>
    </row>
    <row r="99" spans="1:19" s="546" customFormat="1" ht="12" x14ac:dyDescent="0.2">
      <c r="A99" s="579"/>
      <c r="B99" s="817"/>
      <c r="C99" s="818">
        <f>SUM(C87:C98)</f>
        <v>3964310.7600000002</v>
      </c>
      <c r="D99" s="580"/>
      <c r="E99" s="580"/>
      <c r="F99" s="580"/>
      <c r="G99" s="580"/>
      <c r="I99" s="585"/>
      <c r="Q99" s="579"/>
      <c r="R99" s="579"/>
      <c r="S99" s="584"/>
    </row>
    <row r="100" spans="1:19" s="546" customFormat="1" ht="12.75" x14ac:dyDescent="0.2">
      <c r="A100" s="579"/>
      <c r="B100"/>
      <c r="C100"/>
      <c r="D100" s="580"/>
      <c r="E100" s="580"/>
      <c r="F100" s="580"/>
      <c r="G100" s="580"/>
      <c r="I100" s="585"/>
      <c r="Q100" s="579"/>
      <c r="R100" s="579"/>
      <c r="S100" s="584"/>
    </row>
    <row r="101" spans="1:19" s="546" customFormat="1" ht="12.75" x14ac:dyDescent="0.2">
      <c r="A101" s="579"/>
      <c r="B101"/>
      <c r="C101"/>
      <c r="D101" s="580"/>
      <c r="E101" s="580"/>
      <c r="F101" s="580"/>
      <c r="G101" s="580"/>
      <c r="I101" s="585"/>
      <c r="Q101" s="579"/>
      <c r="R101" s="579"/>
      <c r="S101" s="584"/>
    </row>
    <row r="102" spans="1:19" s="546" customFormat="1" ht="12.75" x14ac:dyDescent="0.2">
      <c r="A102" s="579"/>
      <c r="B102"/>
      <c r="C102"/>
      <c r="D102" s="580"/>
      <c r="E102" s="580"/>
      <c r="F102" s="580"/>
      <c r="G102" s="580"/>
      <c r="I102" s="585"/>
      <c r="Q102" s="579"/>
      <c r="R102" s="579"/>
      <c r="S102" s="584"/>
    </row>
    <row r="103" spans="1:19" s="546" customFormat="1" ht="12.75" x14ac:dyDescent="0.2">
      <c r="A103" s="579"/>
      <c r="B103"/>
      <c r="C103"/>
      <c r="D103" s="580"/>
      <c r="E103" s="580"/>
      <c r="F103" s="580"/>
      <c r="G103" s="580"/>
      <c r="I103" s="585"/>
      <c r="Q103" s="579"/>
      <c r="R103" s="579"/>
      <c r="S103" s="584"/>
    </row>
    <row r="104" spans="1:19" s="546" customFormat="1" ht="12.75" x14ac:dyDescent="0.2">
      <c r="A104" s="579"/>
      <c r="B104"/>
      <c r="C104"/>
      <c r="D104" s="580"/>
      <c r="E104" s="580"/>
      <c r="F104" s="580"/>
      <c r="G104" s="580"/>
      <c r="I104" s="585"/>
      <c r="Q104" s="579"/>
      <c r="R104" s="579"/>
      <c r="S104" s="584"/>
    </row>
    <row r="105" spans="1:19" s="546" customFormat="1" ht="12" x14ac:dyDescent="0.2">
      <c r="A105" s="579"/>
      <c r="C105" s="580"/>
      <c r="D105" s="580"/>
      <c r="E105" s="580"/>
      <c r="F105" s="580"/>
      <c r="G105" s="580"/>
      <c r="I105" s="585"/>
      <c r="Q105" s="579"/>
      <c r="R105" s="579"/>
      <c r="S105" s="584"/>
    </row>
    <row r="106" spans="1:19" s="546" customFormat="1" ht="12" x14ac:dyDescent="0.2">
      <c r="A106" s="579"/>
      <c r="C106" s="580"/>
      <c r="D106" s="580"/>
      <c r="E106" s="580"/>
      <c r="F106" s="580"/>
      <c r="G106" s="580"/>
      <c r="I106" s="585"/>
      <c r="Q106" s="579"/>
      <c r="R106" s="579"/>
      <c r="S106" s="584"/>
    </row>
    <row r="107" spans="1:19" s="546" customFormat="1" ht="12" x14ac:dyDescent="0.2">
      <c r="A107" s="579"/>
      <c r="B107" s="980"/>
      <c r="C107" s="981"/>
      <c r="D107" s="981"/>
      <c r="E107" s="580"/>
      <c r="F107" s="580"/>
      <c r="G107" s="580"/>
      <c r="I107" s="585"/>
      <c r="Q107" s="579"/>
      <c r="R107" s="579"/>
      <c r="S107" s="584"/>
    </row>
    <row r="108" spans="1:19" s="546" customFormat="1" ht="12" x14ac:dyDescent="0.2">
      <c r="A108" s="579"/>
      <c r="B108" s="980"/>
      <c r="C108" s="981"/>
      <c r="D108" s="981"/>
      <c r="E108" s="580"/>
      <c r="F108" s="580"/>
      <c r="G108" s="580"/>
      <c r="I108" s="585"/>
      <c r="Q108" s="579"/>
      <c r="R108" s="579"/>
      <c r="S108" s="584"/>
    </row>
    <row r="109" spans="1:19" s="546" customFormat="1" ht="12" x14ac:dyDescent="0.2">
      <c r="A109" s="579"/>
      <c r="B109" s="980"/>
      <c r="C109" s="981"/>
      <c r="D109" s="981"/>
      <c r="E109" s="580"/>
      <c r="F109" s="580"/>
      <c r="G109" s="580"/>
      <c r="I109" s="585"/>
      <c r="Q109" s="579"/>
      <c r="R109" s="579"/>
      <c r="S109" s="584"/>
    </row>
    <row r="110" spans="1:19" s="546" customFormat="1" ht="12" x14ac:dyDescent="0.2">
      <c r="A110" s="579"/>
      <c r="B110" s="980"/>
      <c r="C110" s="981"/>
      <c r="D110" s="981"/>
      <c r="E110" s="580"/>
      <c r="F110" s="580"/>
      <c r="G110" s="580"/>
      <c r="I110" s="585"/>
      <c r="Q110" s="579"/>
      <c r="R110" s="579"/>
      <c r="S110" s="584"/>
    </row>
    <row r="111" spans="1:19" s="546" customFormat="1" ht="12" x14ac:dyDescent="0.2">
      <c r="A111" s="579"/>
      <c r="B111" s="980"/>
      <c r="C111" s="981"/>
      <c r="D111" s="981"/>
      <c r="E111" s="580"/>
      <c r="F111" s="580"/>
      <c r="G111" s="580"/>
      <c r="I111" s="585"/>
      <c r="Q111" s="579"/>
      <c r="R111" s="579"/>
      <c r="S111" s="584"/>
    </row>
    <row r="112" spans="1:19" s="546" customFormat="1" ht="12" x14ac:dyDescent="0.2">
      <c r="A112" s="579"/>
      <c r="B112" s="980"/>
      <c r="C112" s="981"/>
      <c r="D112" s="981"/>
      <c r="E112" s="580"/>
      <c r="F112" s="580"/>
      <c r="G112" s="580"/>
      <c r="I112" s="585"/>
      <c r="Q112" s="579"/>
      <c r="R112" s="579"/>
      <c r="S112" s="584"/>
    </row>
    <row r="113" spans="1:19" s="546" customFormat="1" x14ac:dyDescent="0.2">
      <c r="A113" s="579"/>
      <c r="B113" s="980"/>
      <c r="C113" s="981"/>
      <c r="D113" s="981"/>
      <c r="E113" s="580"/>
      <c r="F113" s="580"/>
      <c r="G113" s="580"/>
      <c r="Q113" s="579"/>
      <c r="R113" s="579"/>
      <c r="S113" s="584"/>
    </row>
    <row r="114" spans="1:19" s="546" customFormat="1" x14ac:dyDescent="0.2">
      <c r="A114" s="579"/>
      <c r="B114" s="980"/>
      <c r="C114" s="981"/>
      <c r="D114" s="981"/>
      <c r="E114" s="580"/>
      <c r="F114" s="580"/>
      <c r="G114" s="580"/>
      <c r="Q114" s="579"/>
      <c r="R114" s="579"/>
      <c r="S114" s="584"/>
    </row>
    <row r="115" spans="1:19" s="546" customFormat="1" x14ac:dyDescent="0.2">
      <c r="A115" s="579"/>
      <c r="B115" s="980"/>
      <c r="C115" s="981"/>
      <c r="D115" s="981"/>
      <c r="E115" s="580"/>
      <c r="F115" s="580"/>
      <c r="G115" s="580"/>
      <c r="Q115" s="579"/>
      <c r="R115" s="579"/>
      <c r="S115" s="584"/>
    </row>
    <row r="116" spans="1:19" s="546" customFormat="1" x14ac:dyDescent="0.2">
      <c r="A116" s="579"/>
      <c r="B116" s="980"/>
      <c r="C116" s="981"/>
      <c r="D116" s="981"/>
      <c r="E116" s="580"/>
      <c r="F116" s="580"/>
      <c r="G116" s="580"/>
      <c r="Q116" s="579"/>
      <c r="R116" s="579"/>
      <c r="S116" s="584"/>
    </row>
    <row r="117" spans="1:19" s="546" customFormat="1" x14ac:dyDescent="0.2">
      <c r="A117" s="579"/>
      <c r="B117" s="980"/>
      <c r="C117" s="981"/>
      <c r="D117" s="981"/>
      <c r="E117" s="580"/>
      <c r="F117" s="580"/>
      <c r="G117" s="580"/>
      <c r="Q117" s="579"/>
      <c r="R117" s="579"/>
      <c r="S117" s="584"/>
    </row>
    <row r="118" spans="1:19" s="546" customFormat="1" x14ac:dyDescent="0.2">
      <c r="A118" s="579"/>
      <c r="B118" s="980"/>
      <c r="C118" s="981"/>
      <c r="D118" s="981"/>
      <c r="E118" s="580"/>
      <c r="F118" s="580"/>
      <c r="G118" s="580"/>
      <c r="Q118" s="579"/>
      <c r="R118" s="579"/>
      <c r="S118" s="584"/>
    </row>
    <row r="119" spans="1:19" s="546" customFormat="1" x14ac:dyDescent="0.2">
      <c r="A119" s="579"/>
      <c r="B119" s="980"/>
      <c r="C119" s="981"/>
      <c r="D119" s="981"/>
      <c r="E119" s="580"/>
      <c r="F119" s="580"/>
      <c r="G119" s="580"/>
      <c r="Q119" s="579"/>
      <c r="R119" s="579"/>
      <c r="S119" s="584"/>
    </row>
    <row r="120" spans="1:19" s="546" customFormat="1" x14ac:dyDescent="0.2">
      <c r="A120" s="579"/>
      <c r="B120" s="980"/>
      <c r="C120" s="981"/>
      <c r="D120" s="981"/>
      <c r="E120" s="580"/>
      <c r="F120" s="580"/>
      <c r="G120" s="580"/>
      <c r="Q120" s="579"/>
      <c r="R120" s="579"/>
      <c r="S120" s="584"/>
    </row>
    <row r="121" spans="1:19" s="546" customFormat="1" x14ac:dyDescent="0.2">
      <c r="A121" s="579"/>
      <c r="B121" s="980"/>
      <c r="C121" s="981"/>
      <c r="D121" s="981"/>
      <c r="E121" s="580"/>
      <c r="F121" s="580"/>
      <c r="G121" s="580"/>
      <c r="Q121" s="579"/>
      <c r="R121" s="579"/>
      <c r="S121" s="584"/>
    </row>
    <row r="122" spans="1:19" s="546" customFormat="1" x14ac:dyDescent="0.2">
      <c r="A122" s="579"/>
      <c r="B122" s="980"/>
      <c r="C122" s="981"/>
      <c r="D122" s="981"/>
      <c r="E122" s="580"/>
      <c r="F122" s="580"/>
      <c r="G122" s="580"/>
      <c r="Q122" s="579"/>
      <c r="R122" s="579"/>
      <c r="S122" s="584"/>
    </row>
    <row r="123" spans="1:19" s="546" customFormat="1" x14ac:dyDescent="0.2">
      <c r="A123" s="579"/>
      <c r="B123" s="980"/>
      <c r="C123" s="981"/>
      <c r="D123" s="981"/>
      <c r="E123" s="580"/>
      <c r="F123" s="580"/>
      <c r="G123" s="580"/>
      <c r="Q123" s="579"/>
      <c r="R123" s="579"/>
      <c r="S123" s="584"/>
    </row>
    <row r="124" spans="1:19" s="546" customFormat="1" x14ac:dyDescent="0.2">
      <c r="A124" s="579"/>
      <c r="B124" s="980"/>
      <c r="C124" s="981"/>
      <c r="D124" s="981"/>
      <c r="E124" s="580"/>
      <c r="F124" s="580"/>
      <c r="G124" s="580"/>
      <c r="H124" s="580"/>
      <c r="I124" s="580"/>
      <c r="K124" s="580"/>
      <c r="L124" s="580"/>
      <c r="Q124" s="579"/>
      <c r="R124" s="579"/>
      <c r="S124" s="584"/>
    </row>
    <row r="125" spans="1:19" s="546" customFormat="1" x14ac:dyDescent="0.2">
      <c r="A125" s="579"/>
      <c r="B125" s="980"/>
      <c r="C125" s="981"/>
      <c r="D125" s="981"/>
      <c r="E125" s="580"/>
      <c r="F125" s="580"/>
      <c r="G125" s="580"/>
      <c r="H125" s="580"/>
      <c r="I125" s="580"/>
      <c r="K125" s="580"/>
      <c r="L125" s="580"/>
      <c r="Q125" s="579"/>
      <c r="R125" s="579"/>
      <c r="S125" s="584"/>
    </row>
    <row r="126" spans="1:19" s="546" customFormat="1" x14ac:dyDescent="0.2">
      <c r="A126" s="579"/>
      <c r="B126" s="980"/>
      <c r="C126" s="981"/>
      <c r="D126" s="981"/>
      <c r="E126" s="580"/>
      <c r="F126" s="580"/>
      <c r="G126" s="580"/>
      <c r="H126" s="580"/>
      <c r="I126" s="580"/>
      <c r="K126" s="580"/>
      <c r="L126" s="580"/>
      <c r="Q126" s="579"/>
      <c r="R126" s="579"/>
      <c r="S126" s="584"/>
    </row>
    <row r="127" spans="1:19" s="546" customFormat="1" x14ac:dyDescent="0.2">
      <c r="A127" s="579"/>
      <c r="B127" s="980"/>
      <c r="C127" s="981"/>
      <c r="D127" s="981"/>
      <c r="E127" s="580"/>
      <c r="F127" s="580"/>
      <c r="G127" s="580"/>
      <c r="H127" s="580"/>
      <c r="I127" s="580"/>
      <c r="J127" s="580"/>
      <c r="K127" s="580"/>
      <c r="L127" s="580"/>
      <c r="Q127" s="579"/>
      <c r="R127" s="579"/>
      <c r="S127" s="584"/>
    </row>
    <row r="128" spans="1:19" s="546" customFormat="1" x14ac:dyDescent="0.2">
      <c r="A128" s="579"/>
      <c r="B128" s="980"/>
      <c r="C128" s="981"/>
      <c r="D128" s="981"/>
      <c r="E128" s="580"/>
      <c r="F128" s="580"/>
      <c r="G128" s="580"/>
      <c r="Q128" s="579"/>
      <c r="R128" s="579"/>
      <c r="S128" s="584"/>
    </row>
    <row r="129" spans="1:22" s="546" customFormat="1" x14ac:dyDescent="0.2">
      <c r="A129" s="579"/>
      <c r="B129" s="980"/>
      <c r="C129" s="981"/>
      <c r="D129" s="981"/>
      <c r="E129" s="580"/>
      <c r="F129" s="580"/>
      <c r="G129" s="580"/>
      <c r="Q129" s="579"/>
      <c r="R129" s="579"/>
      <c r="S129" s="584"/>
    </row>
    <row r="130" spans="1:22" s="546" customFormat="1" x14ac:dyDescent="0.2">
      <c r="A130" s="579"/>
      <c r="B130" s="980"/>
      <c r="C130" s="981"/>
      <c r="D130" s="981"/>
      <c r="E130" s="580"/>
      <c r="F130" s="580"/>
      <c r="G130" s="580"/>
      <c r="Q130" s="579"/>
      <c r="R130" s="579"/>
      <c r="S130" s="584"/>
    </row>
    <row r="131" spans="1:22" s="546" customFormat="1" x14ac:dyDescent="0.2">
      <c r="A131" s="579"/>
      <c r="B131" s="980"/>
      <c r="C131" s="981"/>
      <c r="D131" s="981"/>
      <c r="E131" s="580"/>
      <c r="F131" s="580"/>
      <c r="G131" s="580"/>
      <c r="Q131" s="579"/>
      <c r="R131" s="579"/>
      <c r="S131" s="584"/>
    </row>
    <row r="132" spans="1:22" s="546" customFormat="1" x14ac:dyDescent="0.2">
      <c r="A132" s="579"/>
      <c r="B132" s="980"/>
      <c r="C132" s="981"/>
      <c r="D132" s="981"/>
      <c r="E132" s="580"/>
      <c r="F132" s="580"/>
      <c r="G132" s="580"/>
      <c r="Q132" s="579"/>
      <c r="R132" s="579"/>
      <c r="S132" s="584"/>
      <c r="V132" s="586"/>
    </row>
    <row r="133" spans="1:22" s="546" customFormat="1" x14ac:dyDescent="0.2">
      <c r="A133" s="579"/>
      <c r="B133" s="980"/>
      <c r="C133" s="981"/>
      <c r="D133" s="981"/>
      <c r="E133" s="580"/>
      <c r="F133" s="580"/>
      <c r="G133" s="580"/>
      <c r="Q133" s="579"/>
      <c r="R133" s="579"/>
      <c r="S133" s="584"/>
    </row>
    <row r="134" spans="1:22" s="546" customFormat="1" x14ac:dyDescent="0.2">
      <c r="A134" s="579"/>
      <c r="B134" s="980"/>
      <c r="C134" s="981"/>
      <c r="D134" s="981"/>
      <c r="E134" s="580"/>
      <c r="F134" s="580"/>
      <c r="G134" s="580"/>
      <c r="Q134" s="579"/>
      <c r="R134" s="579"/>
      <c r="S134" s="584"/>
    </row>
    <row r="135" spans="1:22" s="546" customFormat="1" x14ac:dyDescent="0.2">
      <c r="A135" s="579"/>
      <c r="B135" s="980"/>
      <c r="C135" s="981"/>
      <c r="D135" s="981"/>
      <c r="E135" s="580"/>
      <c r="F135" s="580"/>
      <c r="G135" s="580"/>
      <c r="Q135" s="579"/>
      <c r="R135" s="579"/>
      <c r="S135" s="584"/>
    </row>
    <row r="136" spans="1:22" s="546" customFormat="1" x14ac:dyDescent="0.2">
      <c r="A136" s="579"/>
      <c r="B136" s="980"/>
      <c r="C136" s="981"/>
      <c r="D136" s="981"/>
      <c r="E136" s="580"/>
      <c r="F136" s="580"/>
      <c r="G136" s="580"/>
      <c r="Q136" s="579"/>
      <c r="R136" s="579"/>
      <c r="S136" s="584"/>
    </row>
    <row r="137" spans="1:22" s="546" customFormat="1" x14ac:dyDescent="0.2">
      <c r="A137" s="982"/>
      <c r="B137" s="980"/>
      <c r="C137" s="981"/>
      <c r="D137" s="981"/>
      <c r="E137" s="981"/>
      <c r="F137" s="981"/>
      <c r="G137" s="981"/>
      <c r="H137" s="980"/>
      <c r="I137" s="980"/>
      <c r="J137" s="980"/>
      <c r="K137" s="980"/>
      <c r="L137" s="980"/>
      <c r="Q137" s="579"/>
      <c r="R137" s="579"/>
      <c r="S137" s="584"/>
    </row>
    <row r="138" spans="1:22" s="546" customFormat="1" x14ac:dyDescent="0.2">
      <c r="A138" s="982"/>
      <c r="B138" s="980"/>
      <c r="C138" s="981"/>
      <c r="D138" s="981"/>
      <c r="E138" s="981"/>
      <c r="F138" s="981"/>
      <c r="G138" s="981"/>
      <c r="H138" s="980"/>
      <c r="I138" s="980"/>
      <c r="J138" s="980"/>
      <c r="K138" s="980"/>
      <c r="L138" s="980"/>
      <c r="Q138" s="579"/>
      <c r="R138" s="579"/>
      <c r="S138" s="584"/>
    </row>
    <row r="139" spans="1:22" s="546" customFormat="1" x14ac:dyDescent="0.2">
      <c r="A139" s="982"/>
      <c r="B139" s="980"/>
      <c r="C139" s="981"/>
      <c r="D139" s="981"/>
      <c r="E139" s="981"/>
      <c r="F139" s="981"/>
      <c r="G139" s="981"/>
      <c r="H139" s="980"/>
      <c r="I139" s="980"/>
      <c r="J139" s="980"/>
      <c r="K139" s="980"/>
      <c r="L139" s="980"/>
      <c r="Q139" s="579"/>
      <c r="R139" s="579"/>
      <c r="S139" s="584"/>
    </row>
    <row r="140" spans="1:22" s="546" customFormat="1" x14ac:dyDescent="0.2">
      <c r="A140" s="982"/>
      <c r="B140" s="980"/>
      <c r="C140" s="981"/>
      <c r="D140" s="981"/>
      <c r="E140" s="981"/>
      <c r="F140" s="981"/>
      <c r="G140" s="981"/>
      <c r="H140" s="980"/>
      <c r="I140" s="980"/>
      <c r="J140" s="980"/>
      <c r="K140" s="980"/>
      <c r="L140" s="980"/>
      <c r="Q140" s="579"/>
      <c r="R140" s="579"/>
      <c r="S140" s="584"/>
    </row>
    <row r="141" spans="1:22" s="546" customFormat="1" x14ac:dyDescent="0.2">
      <c r="A141" s="982"/>
      <c r="B141" s="980"/>
      <c r="C141" s="981"/>
      <c r="D141" s="981"/>
      <c r="E141" s="981"/>
      <c r="F141" s="981"/>
      <c r="G141" s="981"/>
      <c r="H141" s="980"/>
      <c r="I141" s="980"/>
      <c r="J141" s="980"/>
      <c r="K141" s="980"/>
      <c r="L141" s="980"/>
      <c r="Q141" s="579"/>
      <c r="R141" s="579"/>
      <c r="S141" s="584"/>
    </row>
    <row r="142" spans="1:22" s="546" customFormat="1" x14ac:dyDescent="0.2">
      <c r="A142" s="982"/>
      <c r="B142" s="980"/>
      <c r="C142" s="981"/>
      <c r="D142" s="981"/>
      <c r="E142" s="981"/>
      <c r="F142" s="981"/>
      <c r="G142" s="981"/>
      <c r="H142" s="980"/>
      <c r="I142" s="980"/>
      <c r="J142" s="980"/>
      <c r="K142" s="980"/>
      <c r="L142" s="980"/>
      <c r="Q142" s="579"/>
      <c r="R142" s="579"/>
      <c r="S142" s="584"/>
    </row>
    <row r="143" spans="1:22" s="546" customFormat="1" x14ac:dyDescent="0.2">
      <c r="A143" s="982"/>
      <c r="B143" s="980"/>
      <c r="C143" s="981"/>
      <c r="D143" s="981"/>
      <c r="E143" s="981"/>
      <c r="F143" s="981"/>
      <c r="G143" s="981"/>
      <c r="H143" s="980"/>
      <c r="I143" s="980"/>
      <c r="J143" s="980"/>
      <c r="K143" s="980"/>
      <c r="L143" s="980"/>
      <c r="Q143" s="579"/>
      <c r="R143" s="579"/>
      <c r="S143" s="584"/>
    </row>
    <row r="144" spans="1:22" s="546" customFormat="1" x14ac:dyDescent="0.2">
      <c r="A144" s="982"/>
      <c r="B144" s="980"/>
      <c r="C144" s="981"/>
      <c r="D144" s="981"/>
      <c r="E144" s="981"/>
      <c r="F144" s="981"/>
      <c r="G144" s="981"/>
      <c r="H144" s="980"/>
      <c r="I144" s="980"/>
      <c r="J144" s="980"/>
      <c r="K144" s="980"/>
      <c r="L144" s="980"/>
      <c r="Q144" s="579"/>
      <c r="R144" s="579"/>
      <c r="S144" s="584"/>
    </row>
    <row r="145" spans="1:19" s="546" customFormat="1" x14ac:dyDescent="0.2">
      <c r="A145" s="982"/>
      <c r="B145" s="980"/>
      <c r="C145" s="981"/>
      <c r="D145" s="981"/>
      <c r="E145" s="981"/>
      <c r="F145" s="981"/>
      <c r="G145" s="981"/>
      <c r="H145" s="980"/>
      <c r="I145" s="980"/>
      <c r="J145" s="980"/>
      <c r="K145" s="980"/>
      <c r="L145" s="980"/>
      <c r="Q145" s="579"/>
      <c r="R145" s="579"/>
      <c r="S145" s="584"/>
    </row>
    <row r="146" spans="1:19" s="546" customFormat="1" x14ac:dyDescent="0.2">
      <c r="A146" s="982"/>
      <c r="B146" s="980"/>
      <c r="C146" s="981"/>
      <c r="D146" s="981"/>
      <c r="E146" s="981"/>
      <c r="F146" s="981"/>
      <c r="G146" s="981"/>
      <c r="H146" s="980"/>
      <c r="I146" s="980"/>
      <c r="J146" s="980"/>
      <c r="K146" s="980"/>
      <c r="L146" s="980"/>
      <c r="Q146" s="579"/>
      <c r="R146" s="579"/>
      <c r="S146" s="584"/>
    </row>
    <row r="147" spans="1:19" s="546" customFormat="1" x14ac:dyDescent="0.2">
      <c r="A147" s="982"/>
      <c r="B147" s="980"/>
      <c r="C147" s="981"/>
      <c r="D147" s="981"/>
      <c r="E147" s="981"/>
      <c r="F147" s="981"/>
      <c r="G147" s="981"/>
      <c r="H147" s="980"/>
      <c r="I147" s="980"/>
      <c r="J147" s="980"/>
      <c r="K147" s="980"/>
      <c r="L147" s="980"/>
      <c r="Q147" s="579"/>
      <c r="R147" s="579"/>
      <c r="S147" s="584"/>
    </row>
    <row r="148" spans="1:19" s="546" customFormat="1" x14ac:dyDescent="0.2">
      <c r="A148" s="982"/>
      <c r="B148" s="980"/>
      <c r="C148" s="981"/>
      <c r="D148" s="981"/>
      <c r="E148" s="981"/>
      <c r="F148" s="981"/>
      <c r="G148" s="981"/>
      <c r="H148" s="980"/>
      <c r="I148" s="980"/>
      <c r="J148" s="980"/>
      <c r="K148" s="980"/>
      <c r="L148" s="980"/>
      <c r="Q148" s="579"/>
      <c r="R148" s="579"/>
      <c r="S148" s="584"/>
    </row>
    <row r="149" spans="1:19" s="546" customFormat="1" x14ac:dyDescent="0.2">
      <c r="A149" s="982"/>
      <c r="B149" s="980"/>
      <c r="C149" s="981"/>
      <c r="D149" s="981"/>
      <c r="E149" s="981"/>
      <c r="F149" s="981"/>
      <c r="G149" s="981"/>
      <c r="H149" s="980"/>
      <c r="I149" s="980"/>
      <c r="J149" s="980"/>
      <c r="K149" s="980"/>
      <c r="L149" s="980"/>
      <c r="Q149" s="579"/>
      <c r="R149" s="579"/>
      <c r="S149" s="584"/>
    </row>
    <row r="150" spans="1:19" s="546" customFormat="1" x14ac:dyDescent="0.2">
      <c r="A150" s="982"/>
      <c r="B150" s="980"/>
      <c r="C150" s="981"/>
      <c r="D150" s="981"/>
      <c r="E150" s="981"/>
      <c r="F150" s="981"/>
      <c r="G150" s="981"/>
      <c r="H150" s="980"/>
      <c r="I150" s="980"/>
      <c r="J150" s="980"/>
      <c r="K150" s="980"/>
      <c r="L150" s="980"/>
      <c r="Q150" s="579"/>
      <c r="R150" s="579"/>
      <c r="S150" s="584"/>
    </row>
    <row r="151" spans="1:19" s="546" customFormat="1" x14ac:dyDescent="0.2">
      <c r="A151" s="982"/>
      <c r="B151" s="980"/>
      <c r="C151" s="981"/>
      <c r="D151" s="981"/>
      <c r="E151" s="981"/>
      <c r="F151" s="981"/>
      <c r="G151" s="981"/>
      <c r="H151" s="980"/>
      <c r="I151" s="980"/>
      <c r="J151" s="980"/>
      <c r="K151" s="980"/>
      <c r="L151" s="980"/>
      <c r="Q151" s="579"/>
      <c r="R151" s="579"/>
      <c r="S151" s="584"/>
    </row>
    <row r="152" spans="1:19" s="546" customFormat="1" x14ac:dyDescent="0.2">
      <c r="A152" s="982"/>
      <c r="B152" s="980"/>
      <c r="C152" s="981"/>
      <c r="D152" s="981"/>
      <c r="E152" s="981"/>
      <c r="F152" s="981"/>
      <c r="G152" s="981"/>
      <c r="H152" s="980"/>
      <c r="I152" s="980"/>
      <c r="J152" s="980"/>
      <c r="K152" s="980"/>
      <c r="L152" s="980"/>
      <c r="Q152" s="579"/>
      <c r="R152" s="579"/>
      <c r="S152" s="584"/>
    </row>
    <row r="153" spans="1:19" s="546" customFormat="1" x14ac:dyDescent="0.2">
      <c r="A153" s="982"/>
      <c r="B153" s="980"/>
      <c r="C153" s="981"/>
      <c r="D153" s="981"/>
      <c r="E153" s="981"/>
      <c r="F153" s="981"/>
      <c r="G153" s="981"/>
      <c r="H153" s="980"/>
      <c r="I153" s="980"/>
      <c r="J153" s="980"/>
      <c r="K153" s="980"/>
      <c r="L153" s="980"/>
      <c r="Q153" s="579"/>
      <c r="R153" s="579"/>
      <c r="S153" s="584"/>
    </row>
    <row r="154" spans="1:19" s="546" customFormat="1" x14ac:dyDescent="0.2">
      <c r="A154" s="982"/>
      <c r="B154" s="980"/>
      <c r="C154" s="981"/>
      <c r="D154" s="981"/>
      <c r="E154" s="981"/>
      <c r="F154" s="981"/>
      <c r="G154" s="981"/>
      <c r="H154" s="980"/>
      <c r="I154" s="980"/>
      <c r="J154" s="980"/>
      <c r="K154" s="980"/>
      <c r="L154" s="980"/>
      <c r="Q154" s="579"/>
      <c r="R154" s="579"/>
      <c r="S154" s="584"/>
    </row>
    <row r="155" spans="1:19" s="546" customFormat="1" x14ac:dyDescent="0.2">
      <c r="A155" s="982"/>
      <c r="B155" s="980"/>
      <c r="C155" s="981"/>
      <c r="D155" s="981"/>
      <c r="E155" s="981"/>
      <c r="F155" s="981"/>
      <c r="G155" s="981"/>
      <c r="H155" s="980"/>
      <c r="I155" s="980"/>
      <c r="J155" s="980"/>
      <c r="K155" s="980"/>
      <c r="L155" s="980"/>
      <c r="Q155" s="579"/>
      <c r="R155" s="579"/>
      <c r="S155" s="584"/>
    </row>
    <row r="156" spans="1:19" s="546" customFormat="1" x14ac:dyDescent="0.2">
      <c r="A156" s="982"/>
      <c r="B156" s="980"/>
      <c r="C156" s="981"/>
      <c r="D156" s="981"/>
      <c r="E156" s="981"/>
      <c r="F156" s="981"/>
      <c r="G156" s="981"/>
      <c r="H156" s="980"/>
      <c r="I156" s="980"/>
      <c r="J156" s="980"/>
      <c r="K156" s="980"/>
      <c r="L156" s="980"/>
      <c r="Q156" s="579"/>
      <c r="R156" s="579"/>
      <c r="S156" s="584"/>
    </row>
    <row r="157" spans="1:19" s="546" customFormat="1" x14ac:dyDescent="0.2">
      <c r="A157" s="982"/>
      <c r="B157" s="980"/>
      <c r="C157" s="981"/>
      <c r="D157" s="981"/>
      <c r="E157" s="981"/>
      <c r="F157" s="981"/>
      <c r="G157" s="981"/>
      <c r="H157" s="980"/>
      <c r="I157" s="980"/>
      <c r="J157" s="980"/>
      <c r="K157" s="980"/>
      <c r="L157" s="980"/>
      <c r="Q157" s="579"/>
      <c r="R157" s="579"/>
      <c r="S157" s="584"/>
    </row>
    <row r="158" spans="1:19" s="546" customFormat="1" x14ac:dyDescent="0.2">
      <c r="A158" s="982"/>
      <c r="B158" s="980"/>
      <c r="C158" s="981"/>
      <c r="D158" s="981"/>
      <c r="E158" s="981"/>
      <c r="F158" s="981"/>
      <c r="G158" s="981"/>
      <c r="H158" s="980"/>
      <c r="I158" s="980"/>
      <c r="J158" s="980"/>
      <c r="K158" s="980"/>
      <c r="L158" s="980"/>
      <c r="Q158" s="579"/>
      <c r="R158" s="579"/>
      <c r="S158" s="584"/>
    </row>
    <row r="159" spans="1:19" s="546" customFormat="1" x14ac:dyDescent="0.2">
      <c r="A159" s="982"/>
      <c r="B159" s="980"/>
      <c r="C159" s="981"/>
      <c r="D159" s="981"/>
      <c r="E159" s="981"/>
      <c r="F159" s="981"/>
      <c r="G159" s="981"/>
      <c r="H159" s="980"/>
      <c r="I159" s="980"/>
      <c r="J159" s="980"/>
      <c r="K159" s="980"/>
      <c r="L159" s="980"/>
      <c r="Q159" s="579"/>
      <c r="R159" s="579"/>
      <c r="S159" s="584"/>
    </row>
    <row r="160" spans="1:19" s="546" customFormat="1" x14ac:dyDescent="0.2">
      <c r="A160" s="982"/>
      <c r="B160" s="980"/>
      <c r="C160" s="981"/>
      <c r="D160" s="981"/>
      <c r="E160" s="981"/>
      <c r="F160" s="981"/>
      <c r="G160" s="981"/>
      <c r="H160" s="980"/>
      <c r="I160" s="980"/>
      <c r="J160" s="980"/>
      <c r="K160" s="980"/>
      <c r="L160" s="980"/>
      <c r="Q160" s="579"/>
      <c r="R160" s="579"/>
      <c r="S160" s="584"/>
    </row>
    <row r="161" spans="1:19" s="546" customFormat="1" x14ac:dyDescent="0.2">
      <c r="A161" s="982"/>
      <c r="B161" s="980"/>
      <c r="C161" s="981"/>
      <c r="D161" s="981"/>
      <c r="E161" s="981"/>
      <c r="F161" s="981"/>
      <c r="G161" s="981"/>
      <c r="H161" s="980"/>
      <c r="I161" s="980"/>
      <c r="J161" s="980"/>
      <c r="K161" s="980"/>
      <c r="L161" s="980"/>
      <c r="Q161" s="579"/>
      <c r="R161" s="579"/>
      <c r="S161" s="584"/>
    </row>
    <row r="162" spans="1:19" s="546" customFormat="1" x14ac:dyDescent="0.2">
      <c r="A162" s="982"/>
      <c r="B162" s="980"/>
      <c r="C162" s="981"/>
      <c r="D162" s="981"/>
      <c r="E162" s="981"/>
      <c r="F162" s="981"/>
      <c r="G162" s="981"/>
      <c r="H162" s="980"/>
      <c r="I162" s="980"/>
      <c r="J162" s="980"/>
      <c r="K162" s="980"/>
      <c r="L162" s="980"/>
      <c r="Q162" s="579"/>
      <c r="R162" s="579"/>
      <c r="S162" s="584"/>
    </row>
    <row r="163" spans="1:19" s="546" customFormat="1" x14ac:dyDescent="0.2">
      <c r="A163" s="982"/>
      <c r="B163" s="980"/>
      <c r="C163" s="981"/>
      <c r="D163" s="981"/>
      <c r="E163" s="981"/>
      <c r="F163" s="981"/>
      <c r="G163" s="981"/>
      <c r="H163" s="980"/>
      <c r="I163" s="980"/>
      <c r="J163" s="980"/>
      <c r="K163" s="980"/>
      <c r="L163" s="980"/>
      <c r="Q163" s="579"/>
      <c r="R163" s="579"/>
      <c r="S163" s="584"/>
    </row>
    <row r="164" spans="1:19" s="546" customFormat="1" x14ac:dyDescent="0.2">
      <c r="A164" s="982"/>
      <c r="B164" s="980"/>
      <c r="C164" s="981"/>
      <c r="D164" s="981"/>
      <c r="E164" s="981"/>
      <c r="F164" s="981"/>
      <c r="G164" s="981"/>
      <c r="H164" s="980"/>
      <c r="I164" s="980"/>
      <c r="J164" s="980"/>
      <c r="K164" s="980"/>
      <c r="L164" s="980"/>
      <c r="Q164" s="579"/>
      <c r="R164" s="579"/>
      <c r="S164" s="584"/>
    </row>
    <row r="165" spans="1:19" s="546" customFormat="1" x14ac:dyDescent="0.2">
      <c r="A165" s="982"/>
      <c r="B165" s="980"/>
      <c r="C165" s="981"/>
      <c r="D165" s="981"/>
      <c r="E165" s="981"/>
      <c r="F165" s="981"/>
      <c r="G165" s="981"/>
      <c r="H165" s="980"/>
      <c r="I165" s="980"/>
      <c r="J165" s="980"/>
      <c r="K165" s="980"/>
      <c r="L165" s="980"/>
      <c r="Q165" s="579"/>
      <c r="R165" s="579"/>
      <c r="S165" s="584"/>
    </row>
  </sheetData>
  <mergeCells count="11">
    <mergeCell ref="B76:G76"/>
    <mergeCell ref="B75:G75"/>
    <mergeCell ref="M72:N73"/>
    <mergeCell ref="A1:S1"/>
    <mergeCell ref="Q2:Q3"/>
    <mergeCell ref="P2:P3"/>
    <mergeCell ref="A69:B69"/>
    <mergeCell ref="O2:O3"/>
    <mergeCell ref="C2:N2"/>
    <mergeCell ref="A2:A3"/>
    <mergeCell ref="R2:R3"/>
  </mergeCells>
  <phoneticPr fontId="0" type="noConversion"/>
  <conditionalFormatting sqref="Q10:R10 R12:R15 Q12:Q16 Q23:R24 Q26:R26 Q28:R55">
    <cfRule type="cellIs" dxfId="0" priority="2" stopIfTrue="1" operator="greaterThan">
      <formula>100</formula>
    </cfRule>
  </conditionalFormatting>
  <pageMargins left="0.15748031496062992" right="0.15748031496062992" top="0.55118110236220474" bottom="0.27559055118110237" header="0.35433070866141736" footer="0.15748031496062992"/>
  <pageSetup paperSize="9" scale="60" orientation="landscape" r:id="rId1"/>
  <headerFooter alignWithMargins="0">
    <oddHeader>&amp;LSeção Financeira/ SADM/ EPSJV</oddHeader>
  </headerFooter>
  <rowBreaks count="1" manualBreakCount="1">
    <brk id="84" max="16383" man="1"/>
  </rowBreaks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7030A0"/>
  </sheetPr>
  <dimension ref="A1:S163"/>
  <sheetViews>
    <sheetView zoomScaleNormal="100" workbookViewId="0">
      <selection activeCell="Q28" sqref="Q28"/>
    </sheetView>
  </sheetViews>
  <sheetFormatPr defaultRowHeight="12.75" x14ac:dyDescent="0.2"/>
  <cols>
    <col min="1" max="1" width="13" customWidth="1"/>
    <col min="2" max="2" width="16.42578125" customWidth="1"/>
    <col min="3" max="3" width="12.7109375" bestFit="1" customWidth="1"/>
    <col min="4" max="4" width="15.28515625" bestFit="1" customWidth="1"/>
    <col min="5" max="5" width="13" customWidth="1"/>
    <col min="6" max="6" width="15.5703125" customWidth="1"/>
    <col min="7" max="7" width="18.5703125" customWidth="1"/>
    <col min="8" max="8" width="16.5703125" customWidth="1"/>
    <col min="9" max="9" width="16.42578125" customWidth="1"/>
    <col min="10" max="10" width="20.140625" customWidth="1"/>
    <col min="11" max="11" width="17.140625" customWidth="1"/>
    <col min="12" max="12" width="20.28515625" customWidth="1"/>
    <col min="13" max="13" width="17.28515625" bestFit="1" customWidth="1"/>
    <col min="14" max="14" width="10.42578125" bestFit="1" customWidth="1"/>
    <col min="19" max="19" width="18.42578125" customWidth="1"/>
  </cols>
  <sheetData>
    <row r="1" spans="1:13" ht="21.4" customHeight="1" x14ac:dyDescent="0.2">
      <c r="A1" s="291"/>
      <c r="B1" s="920" t="s">
        <v>424</v>
      </c>
      <c r="C1" s="920"/>
      <c r="D1" s="920"/>
      <c r="E1" s="920"/>
      <c r="F1" s="920"/>
      <c r="G1" s="920"/>
      <c r="H1" s="920"/>
      <c r="I1" s="920"/>
      <c r="J1" s="258"/>
    </row>
    <row r="2" spans="1:13" ht="11.25" customHeight="1" thickBot="1" x14ac:dyDescent="0.25">
      <c r="A2" s="291"/>
      <c r="B2" s="263"/>
      <c r="C2" s="357"/>
      <c r="D2" s="357"/>
      <c r="E2" s="357"/>
      <c r="F2" s="357"/>
      <c r="G2" s="357"/>
      <c r="H2" s="290"/>
      <c r="I2" s="357"/>
      <c r="J2" s="357"/>
    </row>
    <row r="3" spans="1:13" ht="26.85" customHeight="1" x14ac:dyDescent="0.2">
      <c r="A3" s="915" t="s">
        <v>49</v>
      </c>
      <c r="B3" s="917" t="s">
        <v>201</v>
      </c>
      <c r="C3" s="917"/>
      <c r="D3" s="917" t="s">
        <v>203</v>
      </c>
      <c r="E3" s="917"/>
      <c r="F3" s="909" t="s">
        <v>202</v>
      </c>
      <c r="G3" s="910"/>
      <c r="H3" s="909" t="s">
        <v>252</v>
      </c>
      <c r="I3" s="910"/>
      <c r="J3" s="909" t="s">
        <v>254</v>
      </c>
      <c r="K3" s="939"/>
      <c r="L3" s="907" t="s">
        <v>264</v>
      </c>
      <c r="M3" s="908"/>
    </row>
    <row r="4" spans="1:13" ht="17.25" customHeight="1" thickBot="1" x14ac:dyDescent="0.25">
      <c r="A4" s="916"/>
      <c r="B4" s="471" t="s">
        <v>216</v>
      </c>
      <c r="C4" s="472" t="s">
        <v>71</v>
      </c>
      <c r="D4" s="471" t="s">
        <v>216</v>
      </c>
      <c r="E4" s="472" t="s">
        <v>71</v>
      </c>
      <c r="F4" s="471" t="s">
        <v>216</v>
      </c>
      <c r="G4" s="472" t="s">
        <v>71</v>
      </c>
      <c r="H4" s="471" t="s">
        <v>216</v>
      </c>
      <c r="I4" s="472" t="s">
        <v>71</v>
      </c>
      <c r="J4" s="471" t="s">
        <v>216</v>
      </c>
      <c r="K4" s="608" t="s">
        <v>71</v>
      </c>
      <c r="L4" s="609" t="s">
        <v>216</v>
      </c>
      <c r="M4" s="610" t="s">
        <v>71</v>
      </c>
    </row>
    <row r="5" spans="1:13" ht="14.25" customHeight="1" x14ac:dyDescent="0.2">
      <c r="A5" s="344" t="s">
        <v>92</v>
      </c>
      <c r="B5" s="334">
        <f>DIR!P4</f>
        <v>0</v>
      </c>
      <c r="C5" s="358">
        <f>DIR!O4</f>
        <v>3202.95</v>
      </c>
      <c r="D5" s="358">
        <f>DIR!P21</f>
        <v>0</v>
      </c>
      <c r="E5" s="358">
        <f>DIR!O21</f>
        <v>0</v>
      </c>
      <c r="F5" s="358">
        <f>DIR!P12</f>
        <v>0</v>
      </c>
      <c r="G5" s="358">
        <f>DIR!O12</f>
        <v>4482.49</v>
      </c>
      <c r="H5" s="358"/>
      <c r="I5" s="358">
        <f>DIR!O64</f>
        <v>0</v>
      </c>
      <c r="J5" s="358"/>
      <c r="K5" s="358">
        <f>DIR!O48</f>
        <v>0</v>
      </c>
      <c r="L5" s="74"/>
      <c r="M5" s="74">
        <f>DIR!O49</f>
        <v>0</v>
      </c>
    </row>
    <row r="6" spans="1:13" ht="14.25" customHeight="1" x14ac:dyDescent="0.2">
      <c r="A6" s="226" t="s">
        <v>93</v>
      </c>
      <c r="B6" s="330">
        <f>CCI!P4</f>
        <v>0</v>
      </c>
      <c r="C6" s="359">
        <f>CCI!O4</f>
        <v>0</v>
      </c>
      <c r="D6" s="359">
        <f>CCI!P21</f>
        <v>0</v>
      </c>
      <c r="E6" s="359">
        <f>CCI!O21</f>
        <v>0</v>
      </c>
      <c r="F6" s="359">
        <f>CCI!P12</f>
        <v>0</v>
      </c>
      <c r="G6" s="359">
        <f>CCI!O12</f>
        <v>0</v>
      </c>
      <c r="H6" s="359"/>
      <c r="I6" s="358">
        <f>CCI!O64</f>
        <v>0</v>
      </c>
      <c r="J6" s="359"/>
      <c r="K6" s="358">
        <f>CCI!O48</f>
        <v>0</v>
      </c>
      <c r="L6" s="74"/>
      <c r="M6" s="74">
        <f>CCI!O49</f>
        <v>0</v>
      </c>
    </row>
    <row r="7" spans="1:13" ht="14.25" customHeight="1" x14ac:dyDescent="0.2">
      <c r="A7" s="226" t="s">
        <v>94</v>
      </c>
      <c r="B7" s="330">
        <f>REVTES!P4</f>
        <v>0</v>
      </c>
      <c r="C7" s="359">
        <f>REVTES!O4</f>
        <v>0</v>
      </c>
      <c r="D7" s="359">
        <f>REVTES!P21</f>
        <v>0</v>
      </c>
      <c r="E7" s="359">
        <f>REVTES!O21</f>
        <v>0</v>
      </c>
      <c r="F7" s="359">
        <f>REVTES!P12</f>
        <v>0</v>
      </c>
      <c r="G7" s="359">
        <f>REVTES!O12</f>
        <v>0</v>
      </c>
      <c r="H7" s="359"/>
      <c r="I7" s="358">
        <f>REVTES!O64</f>
        <v>0</v>
      </c>
      <c r="J7" s="359"/>
      <c r="K7" s="358">
        <f>REVTES!O48</f>
        <v>0</v>
      </c>
      <c r="L7" s="74"/>
      <c r="M7" s="74">
        <f>REVTES!O49</f>
        <v>0</v>
      </c>
    </row>
    <row r="8" spans="1:13" ht="14.25" customHeight="1" x14ac:dyDescent="0.2">
      <c r="A8" s="226" t="s">
        <v>95</v>
      </c>
      <c r="B8" s="330">
        <f>CCDE!P4</f>
        <v>0</v>
      </c>
      <c r="C8" s="359">
        <f>CCDE!O4</f>
        <v>0</v>
      </c>
      <c r="D8" s="359">
        <f>CCDE!P21</f>
        <v>0</v>
      </c>
      <c r="E8" s="359">
        <f>CCDE!O21</f>
        <v>0</v>
      </c>
      <c r="F8" s="359">
        <f>CCDE!P12</f>
        <v>0</v>
      </c>
      <c r="G8" s="359">
        <f>CCDE!O12</f>
        <v>0</v>
      </c>
      <c r="H8" s="359"/>
      <c r="I8" s="358">
        <f>CCDE!O64</f>
        <v>0</v>
      </c>
      <c r="J8" s="359"/>
      <c r="K8" s="358">
        <f>CCDE!O48</f>
        <v>0</v>
      </c>
      <c r="L8" s="74"/>
      <c r="M8" s="74">
        <f>CCDE!O49</f>
        <v>0</v>
      </c>
    </row>
    <row r="9" spans="1:13" ht="14.25" customHeight="1" x14ac:dyDescent="0.2">
      <c r="A9" s="226" t="s">
        <v>156</v>
      </c>
      <c r="B9" s="330">
        <v>0</v>
      </c>
      <c r="C9" s="359">
        <v>0</v>
      </c>
      <c r="D9" s="359">
        <f>'RET-SUS'!P21</f>
        <v>0</v>
      </c>
      <c r="E9" s="359">
        <f>'RET-SUS'!O21</f>
        <v>0</v>
      </c>
      <c r="F9" s="359">
        <v>0</v>
      </c>
      <c r="G9" s="359">
        <v>0</v>
      </c>
      <c r="H9" s="359"/>
      <c r="I9" s="358">
        <f>'RET-SUS'!O64</f>
        <v>0</v>
      </c>
      <c r="J9" s="359"/>
      <c r="K9" s="358">
        <f>'RET-SUS'!O48</f>
        <v>0</v>
      </c>
      <c r="L9" s="74"/>
      <c r="M9" s="74">
        <f>'RET-SUS'!O49</f>
        <v>0</v>
      </c>
    </row>
    <row r="10" spans="1:13" ht="14.25" customHeight="1" x14ac:dyDescent="0.2">
      <c r="A10" s="226" t="s">
        <v>124</v>
      </c>
      <c r="B10" s="330">
        <f>VDGDI!P4</f>
        <v>0</v>
      </c>
      <c r="C10" s="359">
        <f>VDGDI!O4</f>
        <v>0</v>
      </c>
      <c r="D10" s="359">
        <f>VDGDI!P21</f>
        <v>0</v>
      </c>
      <c r="E10" s="359">
        <f>VDGDI!O21</f>
        <v>0</v>
      </c>
      <c r="F10" s="359">
        <f>VDGDI!P12</f>
        <v>0</v>
      </c>
      <c r="G10" s="359">
        <f>VDGDI!O12</f>
        <v>0</v>
      </c>
      <c r="H10" s="359"/>
      <c r="I10" s="358">
        <f>VDGDI!O64</f>
        <v>0</v>
      </c>
      <c r="J10" s="359"/>
      <c r="K10" s="358">
        <f>VDGDI!O48</f>
        <v>0</v>
      </c>
      <c r="L10" s="74"/>
      <c r="M10" s="74">
        <f>VDGDI!O49</f>
        <v>0</v>
      </c>
    </row>
    <row r="11" spans="1:13" ht="14.25" customHeight="1" x14ac:dyDescent="0.2">
      <c r="A11" s="226" t="s">
        <v>136</v>
      </c>
      <c r="B11" s="330">
        <f>SADM!P4</f>
        <v>0</v>
      </c>
      <c r="C11" s="359">
        <f>SADM!O4</f>
        <v>1462.86</v>
      </c>
      <c r="D11" s="359">
        <f>SADM!P21</f>
        <v>0</v>
      </c>
      <c r="E11" s="359">
        <f>SADM!O21</f>
        <v>0</v>
      </c>
      <c r="F11" s="359">
        <f>SADM!P12</f>
        <v>0</v>
      </c>
      <c r="G11" s="669">
        <f>SADM!O12</f>
        <v>1544.58</v>
      </c>
      <c r="H11" s="359"/>
      <c r="I11" s="358">
        <f>SADM!O64</f>
        <v>0</v>
      </c>
      <c r="J11" s="359"/>
      <c r="K11" s="358">
        <f>SADM!O48</f>
        <v>0</v>
      </c>
      <c r="L11" s="74"/>
      <c r="M11" s="74">
        <f>SADM!O49</f>
        <v>0</v>
      </c>
    </row>
    <row r="12" spans="1:13" ht="14.25" customHeight="1" x14ac:dyDescent="0.2">
      <c r="A12" s="225" t="s">
        <v>96</v>
      </c>
      <c r="B12" s="330">
        <f>SINF!P4</f>
        <v>0</v>
      </c>
      <c r="C12" s="359">
        <f>SINF!O4</f>
        <v>0</v>
      </c>
      <c r="D12" s="359">
        <f>SINF!P21</f>
        <v>0</v>
      </c>
      <c r="E12" s="359">
        <f>SINF!O21</f>
        <v>0</v>
      </c>
      <c r="F12" s="359">
        <f>SINF!P12</f>
        <v>0</v>
      </c>
      <c r="G12" s="359">
        <f>SINF!O12</f>
        <v>0</v>
      </c>
      <c r="H12" s="359"/>
      <c r="I12" s="358">
        <f>SINF!O64</f>
        <v>0</v>
      </c>
      <c r="J12" s="359"/>
      <c r="K12" s="358">
        <f>SINF!O48</f>
        <v>0</v>
      </c>
      <c r="L12" s="74"/>
      <c r="M12" s="74">
        <f>SINF!O49</f>
        <v>0</v>
      </c>
    </row>
    <row r="13" spans="1:13" ht="14.25" customHeight="1" x14ac:dyDescent="0.2">
      <c r="A13" s="226" t="s">
        <v>97</v>
      </c>
      <c r="B13" s="330">
        <f>VDEI!P4</f>
        <v>0</v>
      </c>
      <c r="C13" s="359">
        <f>VDEI!O4</f>
        <v>0</v>
      </c>
      <c r="D13" s="359">
        <f>VDEI!P21</f>
        <v>0</v>
      </c>
      <c r="E13" s="359">
        <f>VDEI!O21</f>
        <v>0</v>
      </c>
      <c r="F13" s="359">
        <f>VDEI!P12</f>
        <v>0</v>
      </c>
      <c r="G13" s="359">
        <f>VDEI!O12</f>
        <v>0</v>
      </c>
      <c r="H13" s="359"/>
      <c r="I13" s="358">
        <f>VDEI!O64</f>
        <v>0</v>
      </c>
      <c r="J13" s="359"/>
      <c r="K13" s="358">
        <f>VDEI!O48</f>
        <v>0</v>
      </c>
      <c r="L13" s="74"/>
      <c r="M13" s="74">
        <f>VDEI!O49</f>
        <v>0</v>
      </c>
    </row>
    <row r="14" spans="1:13" ht="14.25" customHeight="1" x14ac:dyDescent="0.2">
      <c r="A14" s="226" t="s">
        <v>98</v>
      </c>
      <c r="B14" s="330">
        <f>CPPG!P4</f>
        <v>0</v>
      </c>
      <c r="C14" s="359">
        <f>CPPG!O4</f>
        <v>0</v>
      </c>
      <c r="D14" s="359">
        <f>CPPG!P21</f>
        <v>0</v>
      </c>
      <c r="E14" s="359">
        <f>CPPG!O21</f>
        <v>0</v>
      </c>
      <c r="F14" s="359">
        <f>CPPG!P12</f>
        <v>0</v>
      </c>
      <c r="G14" s="359">
        <f>CPPG!O12</f>
        <v>0</v>
      </c>
      <c r="H14" s="359"/>
      <c r="I14" s="358">
        <f>CPPG!O64</f>
        <v>0</v>
      </c>
      <c r="J14" s="359"/>
      <c r="K14" s="358">
        <f>CPPG!O48</f>
        <v>0</v>
      </c>
      <c r="L14" s="74"/>
      <c r="M14" s="74">
        <f>CPPG!O49</f>
        <v>0</v>
      </c>
    </row>
    <row r="15" spans="1:13" ht="14.25" customHeight="1" x14ac:dyDescent="0.2">
      <c r="A15" s="225" t="s">
        <v>115</v>
      </c>
      <c r="B15" s="330">
        <f>COGETES!P4</f>
        <v>0</v>
      </c>
      <c r="C15" s="359">
        <f>COGETES!O4</f>
        <v>0</v>
      </c>
      <c r="D15" s="359">
        <f>COGETES!P21</f>
        <v>0</v>
      </c>
      <c r="E15" s="359">
        <f>COGETES!O21</f>
        <v>0</v>
      </c>
      <c r="F15" s="359">
        <f>COGETES!P12</f>
        <v>0</v>
      </c>
      <c r="G15" s="359">
        <f>COGETES!O12</f>
        <v>0</v>
      </c>
      <c r="H15" s="359"/>
      <c r="I15" s="358">
        <f>COGETES!O64</f>
        <v>0</v>
      </c>
      <c r="J15" s="359"/>
      <c r="K15" s="358">
        <f>COGETES!O48</f>
        <v>0</v>
      </c>
      <c r="L15" s="74"/>
      <c r="M15" s="74">
        <f>COGETES!O49</f>
        <v>0</v>
      </c>
    </row>
    <row r="16" spans="1:13" ht="14.25" customHeight="1" x14ac:dyDescent="0.2">
      <c r="A16" s="226" t="s">
        <v>99</v>
      </c>
      <c r="B16" s="330">
        <f>NUTED!P4</f>
        <v>0</v>
      </c>
      <c r="C16" s="359">
        <f>NUTED!O4</f>
        <v>0</v>
      </c>
      <c r="D16" s="359">
        <f>NUTED!P21</f>
        <v>0</v>
      </c>
      <c r="E16" s="359">
        <f>NUTED!O21</f>
        <v>0</v>
      </c>
      <c r="F16" s="359">
        <f>NUTED!P12</f>
        <v>0</v>
      </c>
      <c r="G16" s="359">
        <f>NUTED!O12</f>
        <v>0</v>
      </c>
      <c r="H16" s="359"/>
      <c r="I16" s="358">
        <f>NUTED!O64</f>
        <v>0</v>
      </c>
      <c r="J16" s="359"/>
      <c r="K16" s="358">
        <f>NUTED!O48</f>
        <v>0</v>
      </c>
      <c r="L16" s="74"/>
      <c r="M16" s="74">
        <f>NUTED!O49</f>
        <v>0</v>
      </c>
    </row>
    <row r="17" spans="1:13" ht="14.25" customHeight="1" x14ac:dyDescent="0.2">
      <c r="A17" s="226" t="s">
        <v>101</v>
      </c>
      <c r="B17" s="330">
        <f>VDPDT!P4</f>
        <v>0</v>
      </c>
      <c r="C17" s="359">
        <f>VDPDT!O4</f>
        <v>0</v>
      </c>
      <c r="D17" s="359">
        <f>VDPDT!P21</f>
        <v>0</v>
      </c>
      <c r="E17" s="359">
        <f>VDPDT!O21</f>
        <v>0</v>
      </c>
      <c r="F17" s="359">
        <f>VDPDT!P12</f>
        <v>0</v>
      </c>
      <c r="G17" s="359">
        <f>VDPDT!O12</f>
        <v>0</v>
      </c>
      <c r="H17" s="359"/>
      <c r="I17" s="358">
        <f>VDPDT!O64</f>
        <v>0</v>
      </c>
      <c r="J17" s="359"/>
      <c r="K17" s="358">
        <f>VDPDT!O48</f>
        <v>0</v>
      </c>
      <c r="L17" s="74"/>
      <c r="M17" s="74">
        <f>VDPDT!O49</f>
        <v>0</v>
      </c>
    </row>
    <row r="18" spans="1:13" ht="14.25" customHeight="1" x14ac:dyDescent="0.2">
      <c r="A18" s="226" t="s">
        <v>178</v>
      </c>
      <c r="B18" s="330">
        <f>BVS!P4</f>
        <v>0</v>
      </c>
      <c r="C18" s="359">
        <f>BVS!O4</f>
        <v>0</v>
      </c>
      <c r="D18" s="359">
        <f>BVS!P21</f>
        <v>0</v>
      </c>
      <c r="E18" s="359">
        <f>BVS!O21</f>
        <v>0</v>
      </c>
      <c r="F18" s="359">
        <f>BVS!P12</f>
        <v>0</v>
      </c>
      <c r="G18" s="359">
        <f>BVS!O12</f>
        <v>0</v>
      </c>
      <c r="H18" s="359"/>
      <c r="I18" s="358">
        <f>BVS!O64</f>
        <v>0</v>
      </c>
      <c r="J18" s="359"/>
      <c r="K18" s="358">
        <f>BVS!O48</f>
        <v>0</v>
      </c>
      <c r="L18" s="74"/>
      <c r="M18" s="74">
        <f>BVS!O49</f>
        <v>0</v>
      </c>
    </row>
    <row r="19" spans="1:13" ht="14.25" customHeight="1" x14ac:dyDescent="0.2">
      <c r="A19" s="226" t="s">
        <v>102</v>
      </c>
      <c r="B19" s="330">
        <f>BEB!P4</f>
        <v>0</v>
      </c>
      <c r="C19" s="359">
        <f>BEB!O4</f>
        <v>0</v>
      </c>
      <c r="D19" s="359">
        <f>BEB!P21</f>
        <v>0</v>
      </c>
      <c r="E19" s="359">
        <f>BEB!O21</f>
        <v>0</v>
      </c>
      <c r="F19" s="359">
        <f>BEB!P12</f>
        <v>0</v>
      </c>
      <c r="G19" s="359">
        <f>BEB!O12</f>
        <v>0</v>
      </c>
      <c r="H19" s="359"/>
      <c r="I19" s="358">
        <f>BEB!O64</f>
        <v>0</v>
      </c>
      <c r="J19" s="359"/>
      <c r="K19" s="358">
        <f>BEB!O48</f>
        <v>0</v>
      </c>
      <c r="L19" s="74"/>
      <c r="M19" s="74">
        <f>BEB!O49</f>
        <v>0</v>
      </c>
    </row>
    <row r="20" spans="1:13" ht="14.25" customHeight="1" x14ac:dyDescent="0.2">
      <c r="A20" s="226" t="s">
        <v>103</v>
      </c>
      <c r="B20" s="330">
        <f>LAVSA!P4</f>
        <v>0</v>
      </c>
      <c r="C20" s="359">
        <f>LAVSA!O4</f>
        <v>1492.77</v>
      </c>
      <c r="D20" s="359">
        <f>LAVSA!P21</f>
        <v>0</v>
      </c>
      <c r="E20" s="359">
        <f>LAVSA!O21</f>
        <v>0</v>
      </c>
      <c r="F20" s="525">
        <f>LAVSA!P12</f>
        <v>0</v>
      </c>
      <c r="G20" s="359">
        <f>LAVSA!O12</f>
        <v>4482.49</v>
      </c>
      <c r="H20" s="525"/>
      <c r="I20" s="358">
        <f>LAVSA!O64</f>
        <v>0</v>
      </c>
      <c r="J20" s="525"/>
      <c r="K20" s="358">
        <f>LAVSA!O48</f>
        <v>0</v>
      </c>
      <c r="L20" s="74"/>
      <c r="M20" s="74">
        <f>LAVSA!O49</f>
        <v>0</v>
      </c>
    </row>
    <row r="21" spans="1:13" ht="14.25" customHeight="1" x14ac:dyDescent="0.2">
      <c r="A21" s="225" t="s">
        <v>104</v>
      </c>
      <c r="B21" s="330">
        <f>LABORAT!P4</f>
        <v>0</v>
      </c>
      <c r="C21" s="359">
        <f>LABORAT!O4</f>
        <v>0</v>
      </c>
      <c r="D21" s="359">
        <f>LABORAT!P21</f>
        <v>0</v>
      </c>
      <c r="E21" s="359">
        <f>LABORAT!O21</f>
        <v>0</v>
      </c>
      <c r="F21" s="359">
        <f>LABORAT!P12</f>
        <v>0</v>
      </c>
      <c r="G21" s="359">
        <f>LABORAT!O12</f>
        <v>0</v>
      </c>
      <c r="H21" s="359"/>
      <c r="I21" s="358">
        <f>LABORAT!O64</f>
        <v>0</v>
      </c>
      <c r="J21" s="359"/>
      <c r="K21" s="358">
        <f>LABORAT!O48</f>
        <v>0</v>
      </c>
      <c r="L21" s="74"/>
      <c r="M21" s="74">
        <f>LABORAT!O49</f>
        <v>0</v>
      </c>
    </row>
    <row r="22" spans="1:13" ht="14.25" customHeight="1" x14ac:dyDescent="0.2">
      <c r="A22" s="226" t="s">
        <v>105</v>
      </c>
      <c r="B22" s="330">
        <f>LABGESTÃO!P4</f>
        <v>0</v>
      </c>
      <c r="C22" s="359">
        <f>LABGESTÃO!O4</f>
        <v>0</v>
      </c>
      <c r="D22" s="359">
        <f>LABGESTÃO!P21</f>
        <v>0</v>
      </c>
      <c r="E22" s="359">
        <f>LABGESTÃO!O21</f>
        <v>0</v>
      </c>
      <c r="F22" s="359">
        <f>LABGESTÃO!P12</f>
        <v>0</v>
      </c>
      <c r="G22" s="359">
        <f>LABGESTÃO!O12</f>
        <v>0</v>
      </c>
      <c r="H22" s="359"/>
      <c r="I22" s="358">
        <f>LABGESTÃO!O64</f>
        <v>0</v>
      </c>
      <c r="J22" s="359"/>
      <c r="K22" s="358">
        <f>LABGESTÃO!O48</f>
        <v>0</v>
      </c>
      <c r="L22" s="74"/>
      <c r="M22" s="74">
        <f>LABGESTÃO!O49</f>
        <v>0</v>
      </c>
    </row>
    <row r="23" spans="1:13" ht="14.25" customHeight="1" x14ac:dyDescent="0.2">
      <c r="A23" s="226" t="s">
        <v>106</v>
      </c>
      <c r="B23" s="330">
        <f>LIRES!P4</f>
        <v>0</v>
      </c>
      <c r="C23" s="359">
        <f>LIRES!O4</f>
        <v>0</v>
      </c>
      <c r="D23" s="359">
        <f>LIRES!P21</f>
        <v>0</v>
      </c>
      <c r="E23" s="359">
        <f>LIRES!O21</f>
        <v>0</v>
      </c>
      <c r="F23" s="359">
        <f>LIRES!P12</f>
        <v>0</v>
      </c>
      <c r="G23" s="359">
        <f>LIRES!O12</f>
        <v>0</v>
      </c>
      <c r="H23" s="359"/>
      <c r="I23" s="358">
        <f>LIRES!O64</f>
        <v>0</v>
      </c>
      <c r="J23" s="359"/>
      <c r="K23" s="358">
        <f>LIRES!O48</f>
        <v>0</v>
      </c>
      <c r="L23" s="67"/>
      <c r="M23" s="67">
        <f>LIRES!O49</f>
        <v>0</v>
      </c>
    </row>
    <row r="24" spans="1:13" ht="14.25" customHeight="1" x14ac:dyDescent="0.2">
      <c r="A24" s="226" t="s">
        <v>48</v>
      </c>
      <c r="B24" s="330">
        <f>LABMAN!P4</f>
        <v>0</v>
      </c>
      <c r="C24" s="359">
        <f>LABMAN!O4</f>
        <v>0</v>
      </c>
      <c r="D24" s="359">
        <f>LABMAN!P21</f>
        <v>0</v>
      </c>
      <c r="E24" s="359">
        <f>LABMAN!O21</f>
        <v>0</v>
      </c>
      <c r="F24" s="359">
        <f>LABMAN!P12</f>
        <v>0</v>
      </c>
      <c r="G24" s="359">
        <f>LABMAN!O12</f>
        <v>0</v>
      </c>
      <c r="H24" s="359"/>
      <c r="I24" s="358">
        <f>LABMAN!O64</f>
        <v>0</v>
      </c>
      <c r="J24" s="359"/>
      <c r="K24" s="358">
        <f>LABMAN!O48</f>
        <v>0</v>
      </c>
      <c r="L24" s="74"/>
      <c r="M24" s="74">
        <f>LABMAN!O49</f>
        <v>0</v>
      </c>
    </row>
    <row r="25" spans="1:13" ht="14.25" customHeight="1" x14ac:dyDescent="0.2">
      <c r="A25" s="225" t="s">
        <v>107</v>
      </c>
      <c r="B25" s="330">
        <f>LATEC!P4</f>
        <v>0</v>
      </c>
      <c r="C25" s="359">
        <f>LATEC!O4</f>
        <v>1715.27</v>
      </c>
      <c r="D25" s="359">
        <f>LATEC!P21</f>
        <v>0</v>
      </c>
      <c r="E25" s="359">
        <f>LATEC!O21</f>
        <v>0</v>
      </c>
      <c r="F25" s="359">
        <f>LATEC!P12</f>
        <v>0</v>
      </c>
      <c r="G25" s="359">
        <f>LATEC!O12</f>
        <v>2107.25</v>
      </c>
      <c r="H25" s="359"/>
      <c r="I25" s="358">
        <f>LATEC!O64</f>
        <v>0</v>
      </c>
      <c r="J25" s="359"/>
      <c r="K25" s="358">
        <f>LATEC!O48</f>
        <v>0</v>
      </c>
      <c r="L25" s="74"/>
      <c r="M25" s="74">
        <f>LATEC!O49</f>
        <v>0</v>
      </c>
    </row>
    <row r="26" spans="1:13" ht="14.25" customHeight="1" x14ac:dyDescent="0.2">
      <c r="A26" s="226" t="s">
        <v>134</v>
      </c>
      <c r="B26" s="330">
        <f>PROVOC!P4</f>
        <v>0</v>
      </c>
      <c r="C26" s="359">
        <f>PROVOC!O4</f>
        <v>0</v>
      </c>
      <c r="D26" s="359">
        <f>PROVOC!P21</f>
        <v>0</v>
      </c>
      <c r="E26" s="359">
        <f>PROVOC!O21</f>
        <v>0</v>
      </c>
      <c r="F26" s="359">
        <f>PROVOC!P12</f>
        <v>0</v>
      </c>
      <c r="G26" s="359">
        <f>PROVOC!O12</f>
        <v>0</v>
      </c>
      <c r="H26" s="359"/>
      <c r="I26" s="358">
        <f>PROVOC!O64</f>
        <v>0</v>
      </c>
      <c r="J26" s="359"/>
      <c r="K26" s="358">
        <f>PROVOC!O48</f>
        <v>0</v>
      </c>
      <c r="L26" s="74"/>
      <c r="M26" s="74">
        <f>PROVOC!O49</f>
        <v>0</v>
      </c>
    </row>
    <row r="27" spans="1:13" ht="14.25" customHeight="1" x14ac:dyDescent="0.2">
      <c r="A27" s="226" t="s">
        <v>108</v>
      </c>
      <c r="B27" s="330">
        <f>LABFORM!P4</f>
        <v>0</v>
      </c>
      <c r="C27" s="359">
        <f>LABFORM!O4</f>
        <v>0</v>
      </c>
      <c r="D27" s="359">
        <f>LABFORM!P21</f>
        <v>0</v>
      </c>
      <c r="E27" s="359">
        <f>LABFORM!O21</f>
        <v>0</v>
      </c>
      <c r="F27" s="359">
        <f>LABFORM!P12</f>
        <v>0</v>
      </c>
      <c r="G27" s="359">
        <f>LABFORM!O12</f>
        <v>0</v>
      </c>
      <c r="H27" s="359"/>
      <c r="I27" s="358">
        <f>LABFORM!O64</f>
        <v>0</v>
      </c>
      <c r="J27" s="359"/>
      <c r="K27" s="358">
        <f>LABFORM!O48</f>
        <v>0</v>
      </c>
      <c r="L27" s="74"/>
      <c r="M27" s="74">
        <f>LABFORM!O49</f>
        <v>0</v>
      </c>
    </row>
    <row r="28" spans="1:13" ht="14.25" customHeight="1" x14ac:dyDescent="0.2">
      <c r="A28" s="619" t="s">
        <v>109</v>
      </c>
      <c r="B28" s="620">
        <f>LATEPS!P4</f>
        <v>0</v>
      </c>
      <c r="C28" s="621">
        <f>LATEPS!O4</f>
        <v>0</v>
      </c>
      <c r="D28" s="359">
        <f>LATEPS!P21</f>
        <v>0</v>
      </c>
      <c r="E28" s="621">
        <f>LATEPS!O21</f>
        <v>0</v>
      </c>
      <c r="F28" s="621">
        <f>LATEPS!P12</f>
        <v>0</v>
      </c>
      <c r="G28" s="621">
        <f>LATEPS!O12</f>
        <v>0</v>
      </c>
      <c r="H28" s="621"/>
      <c r="I28" s="547">
        <f>LATEPS!O64</f>
        <v>0</v>
      </c>
      <c r="J28" s="621"/>
      <c r="K28" s="547">
        <f>LATEPS!O48</f>
        <v>0</v>
      </c>
      <c r="L28" s="622"/>
      <c r="M28" s="622">
        <f>LATEPS!O49</f>
        <v>0</v>
      </c>
    </row>
    <row r="29" spans="1:13" ht="14.25" customHeight="1" thickBot="1" x14ac:dyDescent="0.25">
      <c r="A29" s="623" t="s">
        <v>100</v>
      </c>
      <c r="B29" s="620">
        <f>SECESC!P4</f>
        <v>0</v>
      </c>
      <c r="C29" s="621">
        <f>SECESC!O4</f>
        <v>0</v>
      </c>
      <c r="D29" s="621">
        <f>SECESC!P21</f>
        <v>0</v>
      </c>
      <c r="E29" s="621">
        <f>SECESC!O21</f>
        <v>0</v>
      </c>
      <c r="F29" s="621">
        <f>SECESC!P12</f>
        <v>0</v>
      </c>
      <c r="G29" s="621">
        <f>SECESC!O12</f>
        <v>0</v>
      </c>
      <c r="H29" s="621"/>
      <c r="I29" s="624">
        <f>SECESC!O64</f>
        <v>0</v>
      </c>
      <c r="J29" s="621"/>
      <c r="K29" s="624">
        <f>SECESC!O48</f>
        <v>0</v>
      </c>
      <c r="L29" s="622"/>
      <c r="M29" s="622">
        <f>SECESC!O49</f>
        <v>0</v>
      </c>
    </row>
    <row r="30" spans="1:13" ht="14.25" customHeight="1" thickBot="1" x14ac:dyDescent="0.25">
      <c r="A30" s="349" t="s">
        <v>12</v>
      </c>
      <c r="B30" s="360">
        <f t="shared" ref="B30:I30" si="0">SUM(B5:B29)</f>
        <v>0</v>
      </c>
      <c r="C30" s="440">
        <f t="shared" si="0"/>
        <v>7873.85</v>
      </c>
      <c r="D30" s="361">
        <f t="shared" si="0"/>
        <v>0</v>
      </c>
      <c r="E30" s="440">
        <f t="shared" si="0"/>
        <v>0</v>
      </c>
      <c r="F30" s="361">
        <f t="shared" si="0"/>
        <v>0</v>
      </c>
      <c r="G30" s="440">
        <f t="shared" si="0"/>
        <v>12616.81</v>
      </c>
      <c r="H30" s="361">
        <f t="shared" si="0"/>
        <v>0</v>
      </c>
      <c r="I30" s="440">
        <f t="shared" si="0"/>
        <v>0</v>
      </c>
      <c r="J30" s="361">
        <f>SUM(J5:J29)</f>
        <v>0</v>
      </c>
      <c r="K30" s="607">
        <f>SUM(K5:K29)</f>
        <v>0</v>
      </c>
      <c r="L30" s="625"/>
      <c r="M30" s="626">
        <f>SUM(M5:M29)</f>
        <v>0</v>
      </c>
    </row>
    <row r="31" spans="1:13" x14ac:dyDescent="0.2">
      <c r="A31" s="291"/>
      <c r="B31" s="291"/>
      <c r="C31" s="473"/>
      <c r="D31" s="362"/>
      <c r="E31" s="477"/>
      <c r="F31" s="362"/>
      <c r="G31" s="362"/>
      <c r="H31" s="290"/>
      <c r="I31" s="357"/>
      <c r="J31" s="362"/>
      <c r="K31" s="329"/>
      <c r="L31" s="291"/>
      <c r="M31" s="291"/>
    </row>
    <row r="32" spans="1:13" x14ac:dyDescent="0.2">
      <c r="A32" s="291"/>
      <c r="B32" s="329"/>
      <c r="C32" s="477"/>
      <c r="D32" s="362"/>
      <c r="E32" s="477"/>
      <c r="F32" s="477"/>
      <c r="G32" s="70"/>
      <c r="H32" s="329"/>
      <c r="I32" s="291"/>
      <c r="J32" s="362"/>
      <c r="K32" s="291"/>
      <c r="L32" s="291"/>
      <c r="M32" s="291"/>
    </row>
    <row r="33" spans="1:19" ht="13.5" thickBot="1" x14ac:dyDescent="0.25">
      <c r="A33" s="291"/>
      <c r="B33" s="291"/>
      <c r="C33" s="362"/>
      <c r="D33" s="362"/>
      <c r="E33" s="362"/>
      <c r="F33" s="477"/>
      <c r="H33" s="329"/>
      <c r="I33" s="291"/>
      <c r="J33" s="362"/>
      <c r="K33" s="291"/>
      <c r="L33" s="291"/>
      <c r="M33" s="291"/>
    </row>
    <row r="34" spans="1:19" ht="17.25" customHeight="1" thickBot="1" x14ac:dyDescent="0.25">
      <c r="A34" s="291"/>
      <c r="B34" s="362"/>
      <c r="C34" s="441" t="s">
        <v>423</v>
      </c>
      <c r="D34" s="442" t="s">
        <v>71</v>
      </c>
      <c r="E34" s="443" t="s">
        <v>217</v>
      </c>
      <c r="H34" s="925"/>
      <c r="I34" s="925"/>
      <c r="J34" s="666" t="s">
        <v>257</v>
      </c>
      <c r="K34" s="667" t="s">
        <v>256</v>
      </c>
      <c r="L34" s="668" t="s">
        <v>215</v>
      </c>
      <c r="M34" s="291"/>
    </row>
    <row r="35" spans="1:19" ht="17.25" customHeight="1" x14ac:dyDescent="0.2">
      <c r="A35" s="291"/>
      <c r="B35" s="444" t="s">
        <v>50</v>
      </c>
      <c r="C35" s="445">
        <v>0</v>
      </c>
      <c r="D35" s="446">
        <f>G30</f>
        <v>12616.81</v>
      </c>
      <c r="E35" s="447">
        <f>C35-D35</f>
        <v>-12616.81</v>
      </c>
      <c r="G35" s="362"/>
      <c r="H35" s="911" t="s">
        <v>238</v>
      </c>
      <c r="I35" s="912"/>
      <c r="J35" s="556"/>
      <c r="K35" s="548">
        <f>G30-K36</f>
        <v>12616.81</v>
      </c>
      <c r="L35" s="550">
        <f t="shared" ref="L35:L42" si="1">J35-K35</f>
        <v>-12616.81</v>
      </c>
      <c r="M35" s="926"/>
      <c r="N35" s="927"/>
      <c r="O35" s="927"/>
      <c r="P35" s="927"/>
      <c r="Q35" s="927"/>
      <c r="R35" s="927"/>
      <c r="S35" s="927"/>
    </row>
    <row r="36" spans="1:19" ht="17.25" customHeight="1" x14ac:dyDescent="0.2">
      <c r="A36" s="291"/>
      <c r="B36" s="444" t="s">
        <v>53</v>
      </c>
      <c r="C36" s="445">
        <v>0</v>
      </c>
      <c r="D36" s="446">
        <f>C30</f>
        <v>7873.85</v>
      </c>
      <c r="E36" s="447">
        <f>C36-D36</f>
        <v>-7873.85</v>
      </c>
      <c r="G36" s="362"/>
      <c r="H36" s="913" t="s">
        <v>259</v>
      </c>
      <c r="I36" s="914"/>
      <c r="J36" s="555"/>
      <c r="K36" s="520"/>
      <c r="L36" s="551">
        <f t="shared" si="1"/>
        <v>0</v>
      </c>
      <c r="M36" s="356"/>
      <c r="N36" s="70"/>
    </row>
    <row r="37" spans="1:19" ht="17.25" customHeight="1" x14ac:dyDescent="0.2">
      <c r="A37" s="291"/>
      <c r="B37" s="444" t="s">
        <v>205</v>
      </c>
      <c r="C37" s="445">
        <v>0</v>
      </c>
      <c r="D37" s="446">
        <f>E30</f>
        <v>0</v>
      </c>
      <c r="E37" s="447">
        <f>C37-D37</f>
        <v>0</v>
      </c>
      <c r="G37" s="362"/>
      <c r="H37" s="930" t="s">
        <v>239</v>
      </c>
      <c r="I37" s="931"/>
      <c r="J37" s="549"/>
      <c r="K37" s="526">
        <f>K35+K36</f>
        <v>12616.81</v>
      </c>
      <c r="L37" s="552">
        <f t="shared" si="1"/>
        <v>-12616.81</v>
      </c>
      <c r="M37" s="291"/>
    </row>
    <row r="38" spans="1:19" ht="17.25" customHeight="1" x14ac:dyDescent="0.2">
      <c r="A38" s="291"/>
      <c r="B38" s="494"/>
      <c r="C38" s="494"/>
      <c r="D38" s="494"/>
      <c r="E38" s="494"/>
      <c r="G38" s="362"/>
      <c r="H38" s="932" t="s">
        <v>240</v>
      </c>
      <c r="I38" s="933"/>
      <c r="J38" s="549"/>
      <c r="K38" s="526"/>
      <c r="L38" s="553">
        <f t="shared" si="1"/>
        <v>0</v>
      </c>
      <c r="M38" s="291"/>
    </row>
    <row r="39" spans="1:19" ht="17.25" customHeight="1" x14ac:dyDescent="0.2">
      <c r="A39" s="291"/>
      <c r="B39" s="291"/>
      <c r="C39" s="362"/>
      <c r="D39" s="362"/>
      <c r="E39" s="362"/>
      <c r="F39" s="362"/>
      <c r="G39" s="362"/>
      <c r="H39" s="928" t="s">
        <v>248</v>
      </c>
      <c r="I39" s="929"/>
      <c r="J39" s="554"/>
      <c r="K39" s="470">
        <f>C30</f>
        <v>7873.85</v>
      </c>
      <c r="L39" s="553">
        <f t="shared" si="1"/>
        <v>-7873.85</v>
      </c>
      <c r="M39" s="936"/>
      <c r="N39" s="937"/>
      <c r="O39" s="937"/>
      <c r="P39" s="937"/>
      <c r="Q39" s="937"/>
      <c r="R39" s="937"/>
      <c r="S39" s="937"/>
    </row>
    <row r="40" spans="1:19" ht="17.25" customHeight="1" x14ac:dyDescent="0.2">
      <c r="A40" s="291"/>
      <c r="B40" s="569"/>
      <c r="C40" s="569"/>
      <c r="D40" s="469"/>
      <c r="E40" s="469"/>
      <c r="F40" s="469"/>
      <c r="G40" s="469"/>
      <c r="H40" s="928" t="s">
        <v>249</v>
      </c>
      <c r="I40" s="929"/>
      <c r="J40" s="554"/>
      <c r="K40" s="470">
        <f>E30</f>
        <v>0</v>
      </c>
      <c r="L40" s="552">
        <f t="shared" si="1"/>
        <v>0</v>
      </c>
      <c r="M40" s="291"/>
    </row>
    <row r="41" spans="1:19" x14ac:dyDescent="0.2">
      <c r="B41" s="923"/>
      <c r="C41" s="923"/>
      <c r="D41" s="69"/>
      <c r="E41" s="69"/>
      <c r="F41" s="69"/>
      <c r="H41" s="934" t="s">
        <v>251</v>
      </c>
      <c r="I41" s="935"/>
      <c r="J41" s="554"/>
      <c r="K41" s="296">
        <f>I30</f>
        <v>0</v>
      </c>
      <c r="L41" s="553">
        <f t="shared" si="1"/>
        <v>0</v>
      </c>
      <c r="M41" s="291"/>
    </row>
    <row r="42" spans="1:19" ht="17.25" customHeight="1" thickBot="1" x14ac:dyDescent="0.25">
      <c r="B42" s="923"/>
      <c r="C42" s="923"/>
      <c r="D42" s="570"/>
      <c r="E42" s="73"/>
      <c r="F42" s="571"/>
      <c r="H42" s="918" t="s">
        <v>255</v>
      </c>
      <c r="I42" s="919"/>
      <c r="J42" s="557"/>
      <c r="K42" s="558">
        <f>K30</f>
        <v>0</v>
      </c>
      <c r="L42" s="568">
        <f t="shared" si="1"/>
        <v>0</v>
      </c>
      <c r="M42" s="291"/>
    </row>
    <row r="43" spans="1:19" ht="17.25" customHeight="1" x14ac:dyDescent="0.2">
      <c r="B43" s="924"/>
      <c r="C43" s="924"/>
      <c r="H43" s="522"/>
      <c r="I43" s="521"/>
      <c r="J43" s="521"/>
      <c r="K43" s="356"/>
      <c r="L43" s="291"/>
      <c r="M43" s="294"/>
    </row>
    <row r="44" spans="1:19" s="291" customFormat="1" x14ac:dyDescent="0.2">
      <c r="F44" s="329"/>
      <c r="H44" s="522"/>
      <c r="I44" s="521"/>
      <c r="J44" s="521"/>
    </row>
    <row r="45" spans="1:19" s="291" customFormat="1" x14ac:dyDescent="0.2">
      <c r="H45" s="522"/>
      <c r="I45" s="523"/>
      <c r="J45" s="524"/>
      <c r="K45" s="356"/>
    </row>
    <row r="46" spans="1:19" s="291" customFormat="1" x14ac:dyDescent="0.2">
      <c r="H46" s="522"/>
      <c r="I46" s="521"/>
      <c r="J46" s="524"/>
    </row>
    <row r="47" spans="1:19" s="291" customFormat="1" x14ac:dyDescent="0.2">
      <c r="A47" s="293"/>
      <c r="B47" s="289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</row>
    <row r="48" spans="1:19" s="291" customFormat="1" x14ac:dyDescent="0.2">
      <c r="A48" s="293"/>
      <c r="B48" s="289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</row>
    <row r="49" spans="1:16" s="291" customFormat="1" x14ac:dyDescent="0.2">
      <c r="A49" s="293"/>
      <c r="B49" s="776" t="s">
        <v>253</v>
      </c>
      <c r="C49" s="776"/>
      <c r="D49" s="776"/>
      <c r="E49" s="776"/>
      <c r="F49" s="776"/>
      <c r="G49" s="776" t="s">
        <v>409</v>
      </c>
      <c r="H49" s="776"/>
      <c r="I49" s="776"/>
      <c r="J49" s="776"/>
      <c r="K49" s="776"/>
      <c r="L49" s="289" t="s">
        <v>262</v>
      </c>
      <c r="M49" s="289"/>
      <c r="N49" s="289"/>
      <c r="O49" s="289"/>
      <c r="P49" s="293"/>
    </row>
    <row r="50" spans="1:16" s="291" customFormat="1" x14ac:dyDescent="0.2">
      <c r="A50" s="293"/>
      <c r="B50" s="921"/>
      <c r="C50" s="922"/>
      <c r="D50" s="779" t="s">
        <v>242</v>
      </c>
      <c r="E50" s="780"/>
      <c r="F50" s="780"/>
      <c r="G50" s="921"/>
      <c r="H50" s="922"/>
      <c r="I50" s="780" t="s">
        <v>242</v>
      </c>
      <c r="J50" s="780"/>
      <c r="K50" s="781"/>
      <c r="L50" s="938"/>
      <c r="M50" s="938"/>
      <c r="N50" s="289" t="s">
        <v>242</v>
      </c>
      <c r="O50" s="293"/>
      <c r="P50" s="293"/>
    </row>
    <row r="51" spans="1:16" s="291" customFormat="1" x14ac:dyDescent="0.2">
      <c r="A51" s="782"/>
      <c r="B51" s="783"/>
      <c r="C51" s="784"/>
      <c r="D51" s="779"/>
      <c r="E51" s="785"/>
      <c r="F51" s="782"/>
      <c r="G51" s="783"/>
      <c r="H51" s="784"/>
      <c r="I51" s="779"/>
      <c r="J51" s="786"/>
      <c r="K51" s="781"/>
      <c r="L51" s="787"/>
      <c r="M51" s="788"/>
      <c r="N51" s="609"/>
      <c r="O51" s="789"/>
      <c r="P51" s="293"/>
    </row>
    <row r="52" spans="1:16" s="291" customFormat="1" x14ac:dyDescent="0.2">
      <c r="A52" s="782"/>
      <c r="B52" s="783"/>
      <c r="C52" s="784"/>
      <c r="D52" s="779"/>
      <c r="E52" s="786"/>
      <c r="F52" s="782"/>
      <c r="G52" s="783"/>
      <c r="H52" s="784"/>
      <c r="I52" s="779"/>
      <c r="J52" s="786"/>
      <c r="K52" s="790"/>
      <c r="L52" s="787"/>
      <c r="M52" s="791"/>
      <c r="N52" s="609"/>
      <c r="O52" s="792"/>
      <c r="P52" s="293"/>
    </row>
    <row r="53" spans="1:16" s="291" customFormat="1" x14ac:dyDescent="0.2">
      <c r="A53" s="793"/>
      <c r="B53" s="783"/>
      <c r="C53" s="784"/>
      <c r="D53" s="779"/>
      <c r="E53" s="786"/>
      <c r="F53" s="793"/>
      <c r="G53" s="783"/>
      <c r="H53" s="784"/>
      <c r="I53" s="779"/>
      <c r="J53" s="786"/>
      <c r="K53" s="790"/>
      <c r="L53" s="787"/>
      <c r="M53" s="791"/>
      <c r="N53" s="609"/>
      <c r="O53" s="792"/>
      <c r="P53" s="293"/>
    </row>
    <row r="54" spans="1:16" s="291" customFormat="1" x14ac:dyDescent="0.2">
      <c r="A54" s="793"/>
      <c r="B54" s="783"/>
      <c r="C54" s="784"/>
      <c r="D54" s="779"/>
      <c r="E54" s="786"/>
      <c r="F54" s="793"/>
      <c r="G54" s="783"/>
      <c r="H54" s="784"/>
      <c r="I54" s="779"/>
      <c r="J54" s="786"/>
      <c r="K54" s="790"/>
      <c r="L54" s="787"/>
      <c r="M54" s="794"/>
      <c r="N54" s="609"/>
      <c r="O54" s="792"/>
      <c r="P54" s="293"/>
    </row>
    <row r="55" spans="1:16" s="291" customFormat="1" x14ac:dyDescent="0.2">
      <c r="A55" s="793"/>
      <c r="B55" s="783"/>
      <c r="C55" s="784"/>
      <c r="D55" s="779"/>
      <c r="E55" s="786"/>
      <c r="F55" s="786"/>
      <c r="G55" s="783"/>
      <c r="H55" s="795"/>
      <c r="I55" s="779"/>
      <c r="J55" s="796"/>
      <c r="K55" s="790"/>
      <c r="L55" s="787"/>
      <c r="M55" s="794"/>
      <c r="N55" s="609"/>
      <c r="O55" s="792"/>
      <c r="P55" s="293"/>
    </row>
    <row r="56" spans="1:16" s="291" customFormat="1" x14ac:dyDescent="0.2">
      <c r="A56" s="797"/>
      <c r="B56" s="783"/>
      <c r="C56" s="784"/>
      <c r="D56" s="779"/>
      <c r="E56" s="798"/>
      <c r="F56" s="293"/>
      <c r="G56" s="783"/>
      <c r="H56" s="795"/>
      <c r="I56" s="779"/>
      <c r="J56" s="293"/>
      <c r="K56" s="790"/>
      <c r="L56" s="787"/>
      <c r="M56" s="794"/>
      <c r="N56" s="609"/>
      <c r="O56" s="792"/>
      <c r="P56" s="293"/>
    </row>
    <row r="57" spans="1:16" s="291" customFormat="1" x14ac:dyDescent="0.2">
      <c r="A57" s="797"/>
      <c r="B57" s="783"/>
      <c r="C57" s="795"/>
      <c r="D57" s="779"/>
      <c r="E57" s="293"/>
      <c r="F57" s="293"/>
      <c r="G57" s="783"/>
      <c r="H57" s="795"/>
      <c r="I57" s="779"/>
      <c r="J57" s="293"/>
      <c r="K57" s="790"/>
      <c r="L57" s="787"/>
      <c r="M57" s="794"/>
      <c r="N57" s="609"/>
      <c r="O57" s="792"/>
      <c r="P57" s="293"/>
    </row>
    <row r="58" spans="1:16" s="291" customFormat="1" x14ac:dyDescent="0.2">
      <c r="A58" s="797"/>
      <c r="B58" s="783"/>
      <c r="C58" s="795"/>
      <c r="D58" s="779"/>
      <c r="E58" s="293"/>
      <c r="F58" s="293"/>
      <c r="G58" s="783"/>
      <c r="H58" s="795"/>
      <c r="I58" s="779"/>
      <c r="J58" s="293"/>
      <c r="K58" s="781"/>
      <c r="L58" s="799"/>
      <c r="M58" s="794"/>
      <c r="N58" s="609"/>
      <c r="O58" s="293"/>
      <c r="P58" s="293"/>
    </row>
    <row r="59" spans="1:16" s="291" customFormat="1" x14ac:dyDescent="0.2">
      <c r="A59" s="797"/>
      <c r="B59" s="293" t="s">
        <v>28</v>
      </c>
      <c r="C59" s="800">
        <f>SUM(C51:C58)</f>
        <v>0</v>
      </c>
      <c r="D59" s="293"/>
      <c r="E59" s="293"/>
      <c r="F59" s="293"/>
      <c r="G59" s="293" t="s">
        <v>28</v>
      </c>
      <c r="H59" s="800">
        <f>SUM(H51:H58)</f>
        <v>0</v>
      </c>
      <c r="I59" s="293"/>
      <c r="J59" s="293"/>
      <c r="K59" s="781"/>
      <c r="L59" s="293" t="s">
        <v>28</v>
      </c>
      <c r="M59" s="800">
        <f>SUM(M51:M58)</f>
        <v>0</v>
      </c>
      <c r="N59" s="293"/>
      <c r="O59" s="293"/>
      <c r="P59" s="293"/>
    </row>
    <row r="60" spans="1:16" s="291" customFormat="1" x14ac:dyDescent="0.2">
      <c r="A60" s="797"/>
      <c r="B60" s="289"/>
      <c r="C60" s="293"/>
      <c r="D60" s="293"/>
      <c r="E60" s="293"/>
      <c r="F60" s="293"/>
      <c r="G60" s="293"/>
      <c r="H60" s="293"/>
      <c r="I60" s="293"/>
      <c r="J60" s="293"/>
      <c r="K60" s="293"/>
      <c r="L60" s="293"/>
      <c r="M60" s="293"/>
      <c r="N60" s="293"/>
      <c r="O60" s="293"/>
      <c r="P60" s="293"/>
    </row>
    <row r="61" spans="1:16" s="291" customFormat="1" x14ac:dyDescent="0.2">
      <c r="A61" s="801"/>
      <c r="B61" s="776" t="s">
        <v>243</v>
      </c>
      <c r="C61" s="293"/>
      <c r="D61" s="293"/>
      <c r="E61" s="293"/>
      <c r="F61" s="293"/>
      <c r="G61" s="776" t="s">
        <v>410</v>
      </c>
      <c r="H61" s="776"/>
      <c r="I61" s="776"/>
      <c r="J61" s="293"/>
      <c r="K61" s="293"/>
      <c r="L61" s="776" t="s">
        <v>244</v>
      </c>
      <c r="M61" s="293"/>
      <c r="N61" s="293"/>
      <c r="O61" s="293"/>
      <c r="P61" s="293"/>
    </row>
    <row r="62" spans="1:16" s="291" customFormat="1" x14ac:dyDescent="0.2">
      <c r="A62" s="801"/>
      <c r="B62" s="942"/>
      <c r="C62" s="943"/>
      <c r="D62" s="779" t="s">
        <v>242</v>
      </c>
      <c r="E62" s="293"/>
      <c r="F62" s="293"/>
      <c r="G62" s="942"/>
      <c r="H62" s="943"/>
      <c r="I62" s="779" t="s">
        <v>242</v>
      </c>
      <c r="J62" s="293"/>
      <c r="K62" s="293"/>
      <c r="L62" s="921"/>
      <c r="M62" s="922"/>
      <c r="N62" s="780" t="s">
        <v>242</v>
      </c>
      <c r="O62" s="293"/>
      <c r="P62" s="293"/>
    </row>
    <row r="63" spans="1:16" s="291" customFormat="1" x14ac:dyDescent="0.2">
      <c r="A63" s="801"/>
      <c r="B63" s="802" t="s">
        <v>285</v>
      </c>
      <c r="C63" s="784"/>
      <c r="D63" s="783"/>
      <c r="E63" s="803"/>
      <c r="F63" s="293"/>
      <c r="G63" s="804"/>
      <c r="H63" s="784"/>
      <c r="I63" s="805"/>
      <c r="J63" s="806"/>
      <c r="K63" s="781"/>
      <c r="L63" s="807" t="s">
        <v>285</v>
      </c>
      <c r="M63" s="795"/>
      <c r="N63" s="783"/>
      <c r="O63" s="808"/>
      <c r="P63" s="293"/>
    </row>
    <row r="64" spans="1:16" s="291" customFormat="1" x14ac:dyDescent="0.2">
      <c r="A64" s="801"/>
      <c r="B64" s="809"/>
      <c r="C64" s="784"/>
      <c r="D64" s="783"/>
      <c r="E64" s="792"/>
      <c r="F64" s="293"/>
      <c r="G64" s="783"/>
      <c r="H64" s="795"/>
      <c r="I64" s="807"/>
      <c r="J64" s="293"/>
      <c r="K64" s="790"/>
      <c r="L64" s="807"/>
      <c r="M64" s="795"/>
      <c r="N64" s="783"/>
      <c r="O64" s="792"/>
      <c r="P64" s="293"/>
    </row>
    <row r="65" spans="1:16" s="291" customFormat="1" x14ac:dyDescent="0.2">
      <c r="A65" s="801"/>
      <c r="B65" s="809"/>
      <c r="C65" s="784"/>
      <c r="D65" s="783"/>
      <c r="E65" s="792"/>
      <c r="F65" s="293"/>
      <c r="G65" s="783"/>
      <c r="H65" s="795"/>
      <c r="I65" s="807"/>
      <c r="J65" s="786"/>
      <c r="K65" s="790"/>
      <c r="L65" s="807"/>
      <c r="M65" s="795"/>
      <c r="N65" s="783"/>
      <c r="O65" s="792"/>
      <c r="P65" s="293"/>
    </row>
    <row r="66" spans="1:16" s="291" customFormat="1" x14ac:dyDescent="0.2">
      <c r="A66" s="801"/>
      <c r="B66" s="809"/>
      <c r="C66" s="784"/>
      <c r="D66" s="783"/>
      <c r="E66" s="792"/>
      <c r="F66" s="792"/>
      <c r="G66" s="783"/>
      <c r="H66" s="795"/>
      <c r="I66" s="807"/>
      <c r="J66" s="293"/>
      <c r="K66" s="790"/>
      <c r="L66" s="807"/>
      <c r="M66" s="795"/>
      <c r="N66" s="783"/>
      <c r="O66" s="792"/>
      <c r="P66" s="293"/>
    </row>
    <row r="67" spans="1:16" s="291" customFormat="1" x14ac:dyDescent="0.2">
      <c r="A67" s="801"/>
      <c r="B67" s="809"/>
      <c r="C67" s="784"/>
      <c r="D67" s="783"/>
      <c r="E67" s="792"/>
      <c r="F67" s="293"/>
      <c r="G67" s="783"/>
      <c r="H67" s="795"/>
      <c r="I67" s="807"/>
      <c r="J67" s="293"/>
      <c r="K67" s="790"/>
      <c r="L67" s="807"/>
      <c r="M67" s="795"/>
      <c r="N67" s="783"/>
      <c r="O67" s="792"/>
      <c r="P67" s="293"/>
    </row>
    <row r="68" spans="1:16" s="291" customFormat="1" x14ac:dyDescent="0.2">
      <c r="A68" s="801"/>
      <c r="B68" s="809"/>
      <c r="C68" s="784"/>
      <c r="D68" s="783"/>
      <c r="E68" s="792"/>
      <c r="F68" s="293"/>
      <c r="G68" s="783"/>
      <c r="H68" s="795"/>
      <c r="I68" s="807"/>
      <c r="J68" s="293"/>
      <c r="K68" s="790"/>
      <c r="L68" s="807"/>
      <c r="M68" s="795"/>
      <c r="N68" s="783"/>
      <c r="O68" s="792"/>
      <c r="P68" s="293"/>
    </row>
    <row r="69" spans="1:16" s="291" customFormat="1" x14ac:dyDescent="0.2">
      <c r="A69" s="801"/>
      <c r="B69" s="809"/>
      <c r="C69" s="784"/>
      <c r="D69" s="783"/>
      <c r="E69" s="798"/>
      <c r="F69" s="293"/>
      <c r="G69" s="783"/>
      <c r="H69" s="795"/>
      <c r="I69" s="807"/>
      <c r="J69" s="293"/>
      <c r="K69" s="790"/>
      <c r="L69" s="807"/>
      <c r="M69" s="795"/>
      <c r="N69" s="783"/>
      <c r="O69" s="792"/>
      <c r="P69" s="293"/>
    </row>
    <row r="70" spans="1:16" s="291" customFormat="1" x14ac:dyDescent="0.2">
      <c r="A70" s="801"/>
      <c r="B70" s="809"/>
      <c r="C70" s="795"/>
      <c r="D70" s="783"/>
      <c r="E70" s="798"/>
      <c r="F70" s="293"/>
      <c r="G70" s="783"/>
      <c r="H70" s="795"/>
      <c r="I70" s="807"/>
      <c r="J70" s="293"/>
      <c r="K70" s="293"/>
      <c r="L70" s="807"/>
      <c r="M70" s="795"/>
      <c r="N70" s="783"/>
      <c r="O70" s="293"/>
      <c r="P70" s="293"/>
    </row>
    <row r="71" spans="1:16" s="291" customFormat="1" x14ac:dyDescent="0.2">
      <c r="A71" s="801"/>
      <c r="B71" s="809"/>
      <c r="C71" s="795"/>
      <c r="D71" s="783"/>
      <c r="E71" s="798"/>
      <c r="F71" s="293"/>
      <c r="G71" s="783"/>
      <c r="H71" s="795"/>
      <c r="I71" s="807"/>
      <c r="J71" s="293"/>
      <c r="K71" s="293"/>
      <c r="L71" s="807"/>
      <c r="M71" s="795"/>
      <c r="N71" s="783"/>
      <c r="O71" s="293"/>
      <c r="P71" s="293"/>
    </row>
    <row r="72" spans="1:16" s="291" customFormat="1" x14ac:dyDescent="0.2">
      <c r="A72" s="801"/>
      <c r="B72" s="809"/>
      <c r="C72" s="795"/>
      <c r="D72" s="783"/>
      <c r="E72" s="798"/>
      <c r="F72" s="293"/>
      <c r="G72" s="783"/>
      <c r="H72" s="795"/>
      <c r="I72" s="807"/>
      <c r="J72" s="293"/>
      <c r="K72" s="293"/>
      <c r="L72" s="807"/>
      <c r="M72" s="795"/>
      <c r="N72" s="783"/>
      <c r="O72" s="293"/>
      <c r="P72" s="293"/>
    </row>
    <row r="73" spans="1:16" s="291" customFormat="1" x14ac:dyDescent="0.2">
      <c r="A73" s="801"/>
      <c r="B73" s="809"/>
      <c r="C73" s="795"/>
      <c r="D73" s="783"/>
      <c r="E73" s="293"/>
      <c r="F73" s="293"/>
      <c r="G73" s="783"/>
      <c r="H73" s="795"/>
      <c r="I73" s="807"/>
      <c r="J73" s="293"/>
      <c r="K73" s="293"/>
      <c r="L73" s="807"/>
      <c r="M73" s="795"/>
      <c r="N73" s="783"/>
      <c r="O73" s="293"/>
      <c r="P73" s="293"/>
    </row>
    <row r="74" spans="1:16" s="291" customFormat="1" x14ac:dyDescent="0.2">
      <c r="A74" s="293"/>
      <c r="B74" s="293" t="s">
        <v>28</v>
      </c>
      <c r="C74" s="800">
        <f>SUM(C63:C73)</f>
        <v>0</v>
      </c>
      <c r="D74" s="810"/>
      <c r="E74" s="293"/>
      <c r="F74" s="293"/>
      <c r="G74" s="293" t="s">
        <v>28</v>
      </c>
      <c r="H74" s="800">
        <f>SUM(H63:H73)</f>
        <v>0</v>
      </c>
      <c r="I74" s="293"/>
      <c r="J74" s="293"/>
      <c r="K74" s="293"/>
      <c r="L74" s="293" t="s">
        <v>28</v>
      </c>
      <c r="M74" s="800">
        <f>SUM(M63:M73)</f>
        <v>0</v>
      </c>
      <c r="N74" s="293"/>
      <c r="O74" s="293"/>
      <c r="P74" s="293"/>
    </row>
    <row r="75" spans="1:16" s="291" customFormat="1" x14ac:dyDescent="0.2">
      <c r="A75" s="293"/>
      <c r="B75" s="811"/>
      <c r="C75" s="812"/>
      <c r="D75" s="810"/>
      <c r="E75" s="293"/>
      <c r="F75" s="293"/>
      <c r="G75" s="293"/>
      <c r="H75" s="293"/>
      <c r="I75" s="293"/>
      <c r="J75" s="293"/>
      <c r="K75" s="293"/>
      <c r="L75" s="293"/>
      <c r="M75" s="293"/>
      <c r="N75" s="293"/>
      <c r="O75" s="293"/>
      <c r="P75" s="293"/>
    </row>
    <row r="76" spans="1:16" s="291" customFormat="1" x14ac:dyDescent="0.2">
      <c r="A76" s="293"/>
      <c r="B76" s="293"/>
      <c r="C76" s="293"/>
      <c r="D76" s="810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</row>
    <row r="77" spans="1:16" s="291" customFormat="1" x14ac:dyDescent="0.2">
      <c r="A77" s="293"/>
      <c r="B77" s="293"/>
      <c r="C77" s="293"/>
      <c r="D77" s="293"/>
      <c r="E77" s="293"/>
      <c r="F77" s="293"/>
      <c r="G77" s="293"/>
      <c r="H77" s="293"/>
      <c r="I77" s="293"/>
      <c r="J77" s="293"/>
      <c r="K77" s="293"/>
      <c r="L77" s="293"/>
    </row>
    <row r="78" spans="1:16" s="291" customFormat="1" x14ac:dyDescent="0.2">
      <c r="A78" s="293"/>
      <c r="B78" s="293"/>
      <c r="C78" s="293"/>
      <c r="D78" s="293"/>
      <c r="E78" s="293"/>
      <c r="F78" s="293"/>
      <c r="G78" s="293"/>
      <c r="H78" s="293"/>
      <c r="I78" s="293"/>
      <c r="J78" s="293"/>
      <c r="K78" s="293"/>
      <c r="L78" s="293"/>
    </row>
    <row r="79" spans="1:16" s="291" customFormat="1" x14ac:dyDescent="0.2">
      <c r="A79" s="792"/>
      <c r="B79" s="293"/>
      <c r="C79" s="293"/>
      <c r="D79" s="293"/>
      <c r="E79" s="293"/>
      <c r="F79" s="293"/>
      <c r="G79" s="293"/>
      <c r="H79" s="293"/>
      <c r="I79" s="293"/>
      <c r="J79" s="293"/>
      <c r="K79" s="293"/>
      <c r="L79" s="293"/>
    </row>
    <row r="80" spans="1:16" s="291" customFormat="1" x14ac:dyDescent="0.2">
      <c r="A80" s="792"/>
      <c r="B80" s="293"/>
      <c r="C80" s="293"/>
      <c r="D80" s="293"/>
      <c r="E80" s="293"/>
      <c r="F80" s="293"/>
      <c r="G80" s="293"/>
      <c r="H80" s="293"/>
      <c r="I80" s="293"/>
      <c r="J80" s="293"/>
      <c r="K80" s="293"/>
      <c r="L80" s="293"/>
    </row>
    <row r="81" spans="1:16" s="291" customFormat="1" x14ac:dyDescent="0.2">
      <c r="A81" s="792"/>
      <c r="B81" s="293" t="s">
        <v>261</v>
      </c>
      <c r="C81" s="293"/>
      <c r="D81" s="293"/>
      <c r="E81" s="293"/>
      <c r="F81" s="293"/>
      <c r="J81" s="293"/>
      <c r="K81" s="293"/>
      <c r="L81" s="293"/>
    </row>
    <row r="82" spans="1:16" s="291" customFormat="1" x14ac:dyDescent="0.2">
      <c r="A82" s="801"/>
      <c r="B82" s="940"/>
      <c r="C82" s="941"/>
      <c r="D82" s="813" t="s">
        <v>242</v>
      </c>
      <c r="E82" s="792"/>
      <c r="F82" s="293"/>
      <c r="J82" s="293"/>
      <c r="K82" s="293"/>
      <c r="L82" s="293"/>
      <c r="M82" s="293"/>
      <c r="N82" s="293"/>
      <c r="O82" s="293"/>
      <c r="P82" s="293"/>
    </row>
    <row r="83" spans="1:16" s="291" customFormat="1" x14ac:dyDescent="0.2">
      <c r="A83" s="801"/>
      <c r="B83" s="802" t="s">
        <v>285</v>
      </c>
      <c r="C83" s="795"/>
      <c r="D83" s="783"/>
      <c r="E83" s="792"/>
      <c r="F83" s="801"/>
      <c r="J83" s="798"/>
      <c r="K83" s="293"/>
      <c r="L83" s="293"/>
      <c r="M83" s="293"/>
      <c r="N83" s="293"/>
      <c r="O83" s="293"/>
      <c r="P83" s="293"/>
    </row>
    <row r="84" spans="1:16" s="291" customFormat="1" x14ac:dyDescent="0.2">
      <c r="A84" s="801"/>
      <c r="B84" s="802"/>
      <c r="C84" s="795"/>
      <c r="D84" s="783"/>
      <c r="E84" s="792"/>
      <c r="F84" s="293"/>
      <c r="J84" s="814"/>
      <c r="K84" s="293"/>
      <c r="L84" s="293"/>
      <c r="M84" s="293"/>
      <c r="N84" s="293"/>
      <c r="O84" s="293"/>
      <c r="P84" s="293"/>
    </row>
    <row r="85" spans="1:16" s="291" customFormat="1" x14ac:dyDescent="0.2">
      <c r="A85" s="801"/>
      <c r="B85" s="802"/>
      <c r="C85" s="795"/>
      <c r="D85" s="783"/>
      <c r="E85" s="798"/>
      <c r="F85" s="801"/>
      <c r="J85" s="814"/>
      <c r="K85" s="293"/>
      <c r="L85" s="293"/>
      <c r="M85" s="293"/>
      <c r="N85" s="293"/>
      <c r="O85" s="293"/>
      <c r="P85" s="293"/>
    </row>
    <row r="86" spans="1:16" s="291" customFormat="1" x14ac:dyDescent="0.2">
      <c r="A86" s="801"/>
      <c r="B86" s="802"/>
      <c r="C86" s="795"/>
      <c r="D86" s="783"/>
      <c r="E86" s="798"/>
      <c r="F86" s="801"/>
      <c r="J86" s="814"/>
      <c r="K86" s="293"/>
      <c r="L86" s="293"/>
      <c r="M86" s="293"/>
      <c r="N86" s="293"/>
      <c r="O86" s="293"/>
      <c r="P86" s="293"/>
    </row>
    <row r="87" spans="1:16" s="291" customFormat="1" x14ac:dyDescent="0.2">
      <c r="A87" s="801"/>
      <c r="B87" s="802"/>
      <c r="C87" s="815"/>
      <c r="D87" s="783"/>
      <c r="E87" s="814"/>
      <c r="F87" s="801"/>
      <c r="J87" s="814"/>
      <c r="K87" s="293"/>
      <c r="L87" s="293"/>
      <c r="M87" s="293"/>
      <c r="N87" s="293"/>
      <c r="O87" s="293"/>
      <c r="P87" s="293"/>
    </row>
    <row r="88" spans="1:16" s="291" customFormat="1" x14ac:dyDescent="0.2">
      <c r="A88" s="801"/>
      <c r="B88" s="802"/>
      <c r="C88" s="795"/>
      <c r="D88" s="783"/>
      <c r="E88" s="798"/>
      <c r="F88" s="293"/>
      <c r="J88" s="814"/>
      <c r="K88" s="293"/>
      <c r="L88" s="293"/>
      <c r="M88" s="293"/>
      <c r="N88" s="293"/>
      <c r="O88" s="293"/>
      <c r="P88" s="293"/>
    </row>
    <row r="89" spans="1:16" s="291" customFormat="1" x14ac:dyDescent="0.2">
      <c r="A89" s="801"/>
      <c r="B89" s="293" t="s">
        <v>245</v>
      </c>
      <c r="C89" s="800">
        <f>C83+C84+C85+C86+C87+C88</f>
        <v>0</v>
      </c>
      <c r="D89" s="810"/>
      <c r="E89" s="293"/>
      <c r="F89" s="293"/>
      <c r="J89" s="293"/>
      <c r="K89" s="293"/>
      <c r="L89" s="293"/>
      <c r="M89" s="293"/>
      <c r="N89" s="293"/>
      <c r="O89" s="293"/>
      <c r="P89" s="293"/>
    </row>
    <row r="90" spans="1:16" s="291" customFormat="1" x14ac:dyDescent="0.2">
      <c r="A90" s="293"/>
      <c r="B90" s="293"/>
      <c r="C90" s="293"/>
      <c r="D90" s="810"/>
      <c r="E90" s="293"/>
      <c r="F90" s="293"/>
      <c r="J90" s="814"/>
      <c r="K90" s="293"/>
      <c r="L90" s="293"/>
      <c r="M90" s="293"/>
      <c r="N90" s="293"/>
      <c r="O90" s="293"/>
      <c r="P90" s="293"/>
    </row>
    <row r="91" spans="1:16" s="291" customFormat="1" x14ac:dyDescent="0.2">
      <c r="A91" s="293"/>
      <c r="B91" s="293"/>
      <c r="C91" s="293"/>
      <c r="D91" s="810"/>
      <c r="E91" s="293"/>
      <c r="F91" s="293"/>
      <c r="J91" s="814"/>
      <c r="K91" s="293"/>
      <c r="L91" s="293"/>
      <c r="M91" s="293"/>
      <c r="N91" s="293"/>
      <c r="O91" s="293"/>
      <c r="P91" s="293"/>
    </row>
    <row r="92" spans="1:16" s="291" customFormat="1" x14ac:dyDescent="0.2">
      <c r="A92" s="293"/>
      <c r="B92" s="293" t="s">
        <v>266</v>
      </c>
      <c r="C92" s="293"/>
      <c r="D92" s="810"/>
      <c r="E92" s="293"/>
      <c r="F92" s="293"/>
      <c r="J92" s="293"/>
      <c r="K92" s="293"/>
      <c r="L92" s="293"/>
      <c r="M92" s="293"/>
      <c r="N92" s="293"/>
      <c r="O92" s="293"/>
      <c r="P92" s="293"/>
    </row>
    <row r="93" spans="1:16" s="291" customFormat="1" x14ac:dyDescent="0.2">
      <c r="A93" s="293"/>
      <c r="B93" s="940"/>
      <c r="C93" s="941"/>
      <c r="D93" s="813" t="s">
        <v>242</v>
      </c>
      <c r="E93" s="293"/>
      <c r="F93" s="293"/>
      <c r="J93" s="293"/>
      <c r="K93" s="293"/>
      <c r="L93" s="293"/>
      <c r="M93" s="293"/>
      <c r="N93" s="293"/>
      <c r="O93" s="293"/>
      <c r="P93" s="293"/>
    </row>
    <row r="94" spans="1:16" s="291" customFormat="1" x14ac:dyDescent="0.2">
      <c r="B94" s="783"/>
      <c r="C94" s="795"/>
      <c r="D94" s="813"/>
      <c r="E94" s="816"/>
    </row>
    <row r="95" spans="1:16" s="291" customFormat="1" x14ac:dyDescent="0.2">
      <c r="B95" s="783"/>
      <c r="C95" s="795"/>
      <c r="D95" s="813"/>
    </row>
    <row r="96" spans="1:16" s="291" customFormat="1" x14ac:dyDescent="0.2">
      <c r="B96" s="783"/>
      <c r="C96" s="795"/>
      <c r="D96" s="813"/>
    </row>
    <row r="97" spans="1:10" s="291" customFormat="1" x14ac:dyDescent="0.2">
      <c r="B97" s="783"/>
      <c r="C97" s="795"/>
      <c r="D97" s="813"/>
      <c r="H97" s="776" t="s">
        <v>283</v>
      </c>
      <c r="I97" s="776"/>
      <c r="J97" s="776"/>
    </row>
    <row r="98" spans="1:10" s="291" customFormat="1" x14ac:dyDescent="0.2">
      <c r="H98" s="777" t="s">
        <v>284</v>
      </c>
      <c r="I98" s="778"/>
      <c r="J98" s="780" t="s">
        <v>242</v>
      </c>
    </row>
    <row r="99" spans="1:10" s="291" customFormat="1" x14ac:dyDescent="0.2">
      <c r="H99" s="783"/>
      <c r="I99" s="784"/>
      <c r="J99" s="779"/>
    </row>
    <row r="100" spans="1:10" s="291" customFormat="1" x14ac:dyDescent="0.2">
      <c r="H100" s="783"/>
      <c r="I100" s="784"/>
      <c r="J100" s="779"/>
    </row>
    <row r="101" spans="1:10" s="291" customFormat="1" x14ac:dyDescent="0.2">
      <c r="H101" s="783"/>
      <c r="I101" s="784"/>
      <c r="J101" s="779"/>
    </row>
    <row r="102" spans="1:10" s="291" customFormat="1" x14ac:dyDescent="0.2">
      <c r="B102" s="776" t="s">
        <v>411</v>
      </c>
      <c r="C102" s="776"/>
      <c r="D102" s="776"/>
      <c r="H102" s="783"/>
      <c r="I102" s="784"/>
      <c r="J102" s="779"/>
    </row>
    <row r="103" spans="1:10" s="291" customFormat="1" x14ac:dyDescent="0.2">
      <c r="B103" s="921"/>
      <c r="C103" s="922"/>
      <c r="D103" s="780" t="s">
        <v>242</v>
      </c>
      <c r="H103" s="783"/>
      <c r="I103" s="795"/>
      <c r="J103" s="779"/>
    </row>
    <row r="104" spans="1:10" s="291" customFormat="1" x14ac:dyDescent="0.2">
      <c r="A104" s="801"/>
      <c r="B104" s="802" t="s">
        <v>285</v>
      </c>
      <c r="C104" s="784"/>
      <c r="D104" s="783"/>
      <c r="E104" s="816"/>
      <c r="H104" s="783"/>
      <c r="I104" s="795"/>
      <c r="J104" s="779"/>
    </row>
    <row r="105" spans="1:10" s="291" customFormat="1" x14ac:dyDescent="0.2">
      <c r="A105" s="801"/>
      <c r="B105" s="809"/>
      <c r="C105" s="784"/>
      <c r="D105" s="783"/>
      <c r="E105" s="816"/>
      <c r="H105" s="293" t="s">
        <v>28</v>
      </c>
      <c r="I105" s="800">
        <f>SUM(I99:I104)</f>
        <v>0</v>
      </c>
      <c r="J105" s="293"/>
    </row>
    <row r="106" spans="1:10" s="291" customFormat="1" x14ac:dyDescent="0.2">
      <c r="B106" s="809"/>
      <c r="C106" s="784"/>
      <c r="D106" s="783"/>
    </row>
    <row r="107" spans="1:10" s="291" customFormat="1" x14ac:dyDescent="0.2">
      <c r="B107" s="809"/>
      <c r="C107" s="784"/>
      <c r="D107" s="783"/>
    </row>
    <row r="108" spans="1:10" s="291" customFormat="1" x14ac:dyDescent="0.2">
      <c r="B108" s="809"/>
      <c r="C108" s="784"/>
      <c r="D108" s="783"/>
    </row>
    <row r="109" spans="1:10" s="291" customFormat="1" x14ac:dyDescent="0.2">
      <c r="B109" s="809"/>
      <c r="C109" s="795"/>
      <c r="D109" s="783"/>
    </row>
    <row r="110" spans="1:10" s="291" customFormat="1" x14ac:dyDescent="0.2">
      <c r="B110" s="809"/>
      <c r="C110" s="795"/>
      <c r="D110" s="783"/>
    </row>
    <row r="111" spans="1:10" s="291" customFormat="1" x14ac:dyDescent="0.2">
      <c r="B111" s="809"/>
      <c r="C111" s="795"/>
      <c r="D111" s="783"/>
    </row>
    <row r="112" spans="1:10" s="291" customFormat="1" x14ac:dyDescent="0.2">
      <c r="B112" s="809"/>
      <c r="C112" s="795"/>
      <c r="D112" s="783"/>
    </row>
    <row r="113" spans="2:4" s="291" customFormat="1" x14ac:dyDescent="0.2">
      <c r="B113" s="293" t="s">
        <v>28</v>
      </c>
      <c r="C113" s="800">
        <f>SUM(C104:C112)</f>
        <v>0</v>
      </c>
      <c r="D113" s="293"/>
    </row>
    <row r="114" spans="2:4" s="291" customFormat="1" x14ac:dyDescent="0.2"/>
    <row r="115" spans="2:4" s="291" customFormat="1" x14ac:dyDescent="0.2"/>
    <row r="116" spans="2:4" s="291" customFormat="1" x14ac:dyDescent="0.2"/>
    <row r="117" spans="2:4" s="291" customFormat="1" x14ac:dyDescent="0.2"/>
    <row r="118" spans="2:4" s="291" customFormat="1" x14ac:dyDescent="0.2"/>
    <row r="119" spans="2:4" s="291" customFormat="1" x14ac:dyDescent="0.2"/>
    <row r="120" spans="2:4" s="291" customFormat="1" x14ac:dyDescent="0.2"/>
    <row r="121" spans="2:4" s="291" customFormat="1" x14ac:dyDescent="0.2"/>
    <row r="122" spans="2:4" s="291" customFormat="1" x14ac:dyDescent="0.2"/>
    <row r="123" spans="2:4" s="291" customFormat="1" x14ac:dyDescent="0.2"/>
    <row r="124" spans="2:4" s="291" customFormat="1" x14ac:dyDescent="0.2"/>
    <row r="125" spans="2:4" s="291" customFormat="1" x14ac:dyDescent="0.2"/>
    <row r="126" spans="2:4" s="291" customFormat="1" x14ac:dyDescent="0.2"/>
    <row r="127" spans="2:4" s="291" customFormat="1" x14ac:dyDescent="0.2"/>
    <row r="128" spans="2:4" s="291" customFormat="1" x14ac:dyDescent="0.2"/>
    <row r="129" s="291" customFormat="1" x14ac:dyDescent="0.2"/>
    <row r="130" s="291" customFormat="1" x14ac:dyDescent="0.2"/>
    <row r="131" s="291" customFormat="1" x14ac:dyDescent="0.2"/>
    <row r="132" s="291" customFormat="1" x14ac:dyDescent="0.2"/>
    <row r="133" s="291" customFormat="1" x14ac:dyDescent="0.2"/>
    <row r="134" s="291" customFormat="1" x14ac:dyDescent="0.2"/>
    <row r="135" s="291" customFormat="1" x14ac:dyDescent="0.2"/>
    <row r="136" s="291" customFormat="1" x14ac:dyDescent="0.2"/>
    <row r="137" s="291" customFormat="1" x14ac:dyDescent="0.2"/>
    <row r="138" s="291" customFormat="1" x14ac:dyDescent="0.2"/>
    <row r="139" s="291" customFormat="1" x14ac:dyDescent="0.2"/>
    <row r="140" s="291" customFormat="1" x14ac:dyDescent="0.2"/>
    <row r="141" s="291" customFormat="1" x14ac:dyDescent="0.2"/>
    <row r="142" s="291" customFormat="1" x14ac:dyDescent="0.2"/>
    <row r="143" s="291" customFormat="1" x14ac:dyDescent="0.2"/>
    <row r="144" s="291" customFormat="1" x14ac:dyDescent="0.2"/>
    <row r="145" s="291" customFormat="1" x14ac:dyDescent="0.2"/>
    <row r="146" s="291" customFormat="1" x14ac:dyDescent="0.2"/>
    <row r="147" s="291" customFormat="1" x14ac:dyDescent="0.2"/>
    <row r="148" s="291" customFormat="1" x14ac:dyDescent="0.2"/>
    <row r="149" s="291" customFormat="1" x14ac:dyDescent="0.2"/>
    <row r="150" s="291" customFormat="1" x14ac:dyDescent="0.2"/>
    <row r="151" s="291" customFormat="1" x14ac:dyDescent="0.2"/>
    <row r="152" s="291" customFormat="1" x14ac:dyDescent="0.2"/>
    <row r="153" s="291" customFormat="1" x14ac:dyDescent="0.2"/>
    <row r="154" s="291" customFormat="1" x14ac:dyDescent="0.2"/>
    <row r="155" s="291" customFormat="1" x14ac:dyDescent="0.2"/>
    <row r="156" s="291" customFormat="1" x14ac:dyDescent="0.2"/>
    <row r="157" s="291" customFormat="1" x14ac:dyDescent="0.2"/>
    <row r="158" s="291" customFormat="1" x14ac:dyDescent="0.2"/>
    <row r="159" s="291" customFormat="1" x14ac:dyDescent="0.2"/>
    <row r="160" s="291" customFormat="1" x14ac:dyDescent="0.2"/>
    <row r="161" s="291" customFormat="1" x14ac:dyDescent="0.2"/>
    <row r="162" s="291" customFormat="1" x14ac:dyDescent="0.2"/>
    <row r="163" s="291" customFormat="1" x14ac:dyDescent="0.2"/>
  </sheetData>
  <mergeCells count="31">
    <mergeCell ref="B103:C103"/>
    <mergeCell ref="B82:C82"/>
    <mergeCell ref="B50:C50"/>
    <mergeCell ref="B93:C93"/>
    <mergeCell ref="G50:H50"/>
    <mergeCell ref="B62:C62"/>
    <mergeCell ref="G62:H62"/>
    <mergeCell ref="H42:I42"/>
    <mergeCell ref="B1:I1"/>
    <mergeCell ref="L62:M62"/>
    <mergeCell ref="B42:C42"/>
    <mergeCell ref="B43:C43"/>
    <mergeCell ref="H34:I34"/>
    <mergeCell ref="B41:C41"/>
    <mergeCell ref="M35:S35"/>
    <mergeCell ref="H39:I39"/>
    <mergeCell ref="H37:I37"/>
    <mergeCell ref="H40:I40"/>
    <mergeCell ref="H38:I38"/>
    <mergeCell ref="H41:I41"/>
    <mergeCell ref="M39:S39"/>
    <mergeCell ref="L50:M50"/>
    <mergeCell ref="J3:K3"/>
    <mergeCell ref="L3:M3"/>
    <mergeCell ref="H3:I3"/>
    <mergeCell ref="H35:I35"/>
    <mergeCell ref="H36:I36"/>
    <mergeCell ref="A3:A4"/>
    <mergeCell ref="B3:C3"/>
    <mergeCell ref="D3:E3"/>
    <mergeCell ref="F3:G3"/>
  </mergeCells>
  <pageMargins left="0.39370078740157483" right="0.51181102362204722" top="0.78740157480314965" bottom="0.43" header="0.46" footer="0.27"/>
  <pageSetup paperSize="9" scale="95" orientation="landscape" r:id="rId1"/>
  <headerFooter>
    <oddHeader>&amp;L&amp;9Seção Financeira/ SADM/ EPSJV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7030A0"/>
  </sheetPr>
  <dimension ref="A1:Z65"/>
  <sheetViews>
    <sheetView workbookViewId="0">
      <selection activeCell="N19" sqref="N19"/>
    </sheetView>
  </sheetViews>
  <sheetFormatPr defaultRowHeight="12.75" x14ac:dyDescent="0.2"/>
  <cols>
    <col min="1" max="1" width="17.42578125" customWidth="1"/>
    <col min="2" max="2" width="32.28515625" customWidth="1"/>
    <col min="3" max="3" width="12.7109375" customWidth="1"/>
    <col min="4" max="4" width="13.42578125" customWidth="1"/>
    <col min="5" max="5" width="12.85546875" bestFit="1" customWidth="1"/>
    <col min="6" max="6" width="12.7109375" customWidth="1"/>
    <col min="7" max="7" width="16.7109375" customWidth="1"/>
    <col min="8" max="8" width="14.28515625" customWidth="1"/>
    <col min="9" max="9" width="8" customWidth="1"/>
    <col min="10" max="10" width="15.7109375" customWidth="1"/>
    <col min="11" max="11" width="14.28515625" customWidth="1"/>
  </cols>
  <sheetData>
    <row r="1" spans="1:26" ht="23.25" customHeight="1" x14ac:dyDescent="0.2">
      <c r="A1" s="68"/>
      <c r="B1" s="920" t="s">
        <v>425</v>
      </c>
      <c r="C1" s="920"/>
      <c r="D1" s="920"/>
      <c r="E1" s="920"/>
      <c r="F1" s="920"/>
      <c r="G1" s="920"/>
      <c r="H1" s="920"/>
      <c r="I1" s="920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</row>
    <row r="2" spans="1:26" ht="8.25" customHeight="1" x14ac:dyDescent="0.2">
      <c r="A2" s="68"/>
      <c r="B2" s="258"/>
      <c r="C2" s="258"/>
      <c r="D2" s="258"/>
      <c r="E2" s="258"/>
      <c r="F2" s="258"/>
      <c r="G2" s="258"/>
      <c r="H2" s="258"/>
      <c r="I2" s="258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17.25" customHeight="1" thickBot="1" x14ac:dyDescent="0.25">
      <c r="A3" s="68"/>
      <c r="B3" s="271" t="s">
        <v>165</v>
      </c>
      <c r="C3" s="258"/>
      <c r="D3" s="258"/>
      <c r="E3" s="258"/>
      <c r="F3" s="258"/>
      <c r="G3" s="258"/>
      <c r="H3" s="258"/>
      <c r="I3" s="258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</row>
    <row r="4" spans="1:26" ht="17.850000000000001" customHeight="1" thickBot="1" x14ac:dyDescent="0.25">
      <c r="A4" s="126"/>
      <c r="B4" s="349" t="s">
        <v>49</v>
      </c>
      <c r="C4" s="350" t="s">
        <v>114</v>
      </c>
      <c r="D4" s="350" t="s">
        <v>124</v>
      </c>
      <c r="E4" s="350" t="s">
        <v>101</v>
      </c>
      <c r="F4" s="350" t="s">
        <v>97</v>
      </c>
      <c r="G4" s="350" t="s">
        <v>172</v>
      </c>
      <c r="H4" s="350" t="s">
        <v>52</v>
      </c>
      <c r="I4" s="351" t="s">
        <v>27</v>
      </c>
    </row>
    <row r="5" spans="1:26" ht="14.65" customHeight="1" x14ac:dyDescent="0.2">
      <c r="A5" s="18"/>
      <c r="B5" s="690" t="s">
        <v>271</v>
      </c>
      <c r="C5" s="346">
        <f>'TOT-DIR.'!O4</f>
        <v>3202.95</v>
      </c>
      <c r="D5" s="347">
        <f>'TOT-VICE-DI'!O4</f>
        <v>1462.86</v>
      </c>
      <c r="E5" s="347">
        <f>'TOT-VICE-PESQ.'!O4</f>
        <v>0</v>
      </c>
      <c r="F5" s="347">
        <f>'TOT-VICE-ENS.'!O4</f>
        <v>0</v>
      </c>
      <c r="G5" s="347">
        <f>'TOT-LABORAT.'!O4</f>
        <v>3208.04</v>
      </c>
      <c r="H5" s="347">
        <f>SUM(C5:G5)</f>
        <v>7873.8499999999995</v>
      </c>
      <c r="I5" s="348">
        <f t="shared" ref="I5:I19" si="0">H5/H$19*100</f>
        <v>0.19861838480089281</v>
      </c>
    </row>
    <row r="6" spans="1:26" ht="14.65" customHeight="1" x14ac:dyDescent="0.2">
      <c r="A6" s="18"/>
      <c r="B6" s="250" t="s">
        <v>272</v>
      </c>
      <c r="C6" s="231">
        <f>'TOT-DIR.'!O5</f>
        <v>0</v>
      </c>
      <c r="D6" s="232">
        <f>'TOT-VICE-DI'!O5</f>
        <v>0</v>
      </c>
      <c r="E6" s="232">
        <f>'TOT-VICE-PESQ.'!O5</f>
        <v>0</v>
      </c>
      <c r="F6" s="232">
        <f>'TOT-VICE-ENS.'!O5</f>
        <v>29400</v>
      </c>
      <c r="G6" s="232">
        <f>'TOT-LABORAT.'!O5</f>
        <v>179200</v>
      </c>
      <c r="H6" s="232">
        <f t="shared" ref="H6:H15" si="1">SUM(C6:G6)</f>
        <v>208600</v>
      </c>
      <c r="I6" s="234">
        <f t="shared" si="0"/>
        <v>5.2619487378431451</v>
      </c>
    </row>
    <row r="7" spans="1:26" ht="14.65" customHeight="1" x14ac:dyDescent="0.2">
      <c r="A7" s="18"/>
      <c r="B7" s="250" t="s">
        <v>273</v>
      </c>
      <c r="C7" s="231">
        <f>'TOT-DIR.'!O6</f>
        <v>0</v>
      </c>
      <c r="D7" s="232">
        <f>'TOT-VICE-DI'!O6</f>
        <v>2725</v>
      </c>
      <c r="E7" s="232">
        <f>'TOT-VICE-PESQ.'!O6</f>
        <v>0</v>
      </c>
      <c r="F7" s="232">
        <f>'TOT-VICE-ENS.'!O6</f>
        <v>11101.78</v>
      </c>
      <c r="G7" s="232">
        <f>'TOT-LABORAT.'!O6</f>
        <v>1710</v>
      </c>
      <c r="H7" s="232">
        <f t="shared" si="1"/>
        <v>15536.78</v>
      </c>
      <c r="I7" s="234">
        <f t="shared" si="0"/>
        <v>0.39191629871115352</v>
      </c>
    </row>
    <row r="8" spans="1:26" ht="14.65" customHeight="1" x14ac:dyDescent="0.2">
      <c r="A8" s="18"/>
      <c r="B8" s="250" t="s">
        <v>274</v>
      </c>
      <c r="C8" s="231">
        <f>'TOT-DIR.'!O11</f>
        <v>4482.49</v>
      </c>
      <c r="D8" s="232">
        <f>'TOT-VICE-DI'!O11</f>
        <v>10044.58</v>
      </c>
      <c r="E8" s="232">
        <f>'TOT-VICE-PESQ.'!O11</f>
        <v>0</v>
      </c>
      <c r="F8" s="232">
        <f>'TOT-VICE-ENS.'!O11</f>
        <v>10200</v>
      </c>
      <c r="G8" s="232">
        <f>'TOT-LABORAT.'!O11</f>
        <v>6589.74</v>
      </c>
      <c r="H8" s="232">
        <f t="shared" si="1"/>
        <v>31316.809999999998</v>
      </c>
      <c r="I8" s="234">
        <f t="shared" si="0"/>
        <v>0.78996859469210734</v>
      </c>
      <c r="K8" s="62"/>
    </row>
    <row r="9" spans="1:26" ht="14.65" customHeight="1" x14ac:dyDescent="0.2">
      <c r="A9" s="18"/>
      <c r="B9" s="250" t="s">
        <v>275</v>
      </c>
      <c r="C9" s="231">
        <f>'TOT-DIR.'!O19</f>
        <v>1575.96</v>
      </c>
      <c r="D9" s="232">
        <f>'TOT-VICE-DI'!O19</f>
        <v>1575.96</v>
      </c>
      <c r="E9" s="232">
        <f>'TOT-VICE-PESQ.'!O19</f>
        <v>1575.96</v>
      </c>
      <c r="F9" s="232">
        <f>'TOT-VICE-ENS.'!O19</f>
        <v>1575.96</v>
      </c>
      <c r="G9" s="232">
        <f>'TOT-LABORAT.'!O19</f>
        <v>8667.7800000000007</v>
      </c>
      <c r="H9" s="232">
        <f t="shared" si="1"/>
        <v>14971.62</v>
      </c>
      <c r="I9" s="234">
        <f t="shared" si="0"/>
        <v>0.37766010049121379</v>
      </c>
    </row>
    <row r="10" spans="1:26" ht="14.65" customHeight="1" x14ac:dyDescent="0.2">
      <c r="A10" s="18"/>
      <c r="B10" s="250" t="s">
        <v>276</v>
      </c>
      <c r="C10" s="232">
        <f>'TOT-DIR.'!O25</f>
        <v>67059.760000000009</v>
      </c>
      <c r="D10" s="232">
        <f>'TOT-VICE-DI'!O25</f>
        <v>210538.22</v>
      </c>
      <c r="E10" s="232">
        <f>'TOT-VICE-PESQ.'!O25</f>
        <v>203995</v>
      </c>
      <c r="F10" s="232">
        <f>'TOT-VICE-ENS.'!O25</f>
        <v>110000</v>
      </c>
      <c r="G10" s="232">
        <f>'TOT-LABORAT.'!O25</f>
        <v>3200</v>
      </c>
      <c r="H10" s="232">
        <f t="shared" si="1"/>
        <v>594792.98</v>
      </c>
      <c r="I10" s="234">
        <f t="shared" si="0"/>
        <v>15.003692091989276</v>
      </c>
      <c r="J10" s="70"/>
      <c r="K10" s="71"/>
    </row>
    <row r="11" spans="1:26" ht="14.65" customHeight="1" x14ac:dyDescent="0.2">
      <c r="A11" s="18"/>
      <c r="B11" s="250" t="s">
        <v>278</v>
      </c>
      <c r="C11" s="232">
        <f>'TOT-DIR.'!O16</f>
        <v>424436.83999999997</v>
      </c>
      <c r="D11" s="232">
        <f>'TOT-VICE-DI'!O16</f>
        <v>558790.35000000009</v>
      </c>
      <c r="E11" s="232">
        <f>'TOT-VICE-PESQ.'!O16</f>
        <v>121688.70000000001</v>
      </c>
      <c r="F11" s="232">
        <f>'TOT-VICE-ENS.'!O16</f>
        <v>433456.69</v>
      </c>
      <c r="G11" s="232">
        <f>'TOT-LABORAT.'!O16</f>
        <v>1431425.02</v>
      </c>
      <c r="H11" s="232">
        <f t="shared" si="1"/>
        <v>2969797.6</v>
      </c>
      <c r="I11" s="234">
        <f t="shared" si="0"/>
        <v>74.913340042999039</v>
      </c>
      <c r="J11" s="70"/>
      <c r="K11" s="71"/>
    </row>
    <row r="12" spans="1:26" ht="14.65" customHeight="1" x14ac:dyDescent="0.2">
      <c r="A12" s="18"/>
      <c r="B12" s="250" t="s">
        <v>281</v>
      </c>
      <c r="C12" s="232">
        <f>'TOT-DIR.'!O55</f>
        <v>0</v>
      </c>
      <c r="D12" s="232">
        <f>'TOT-VICE-DI'!O55</f>
        <v>51180.740000000005</v>
      </c>
      <c r="E12" s="233">
        <f>'TOT-VICE-PESQ.'!O55</f>
        <v>0</v>
      </c>
      <c r="F12" s="233">
        <f>'TOT-VICE-ENS.'!O55</f>
        <v>0</v>
      </c>
      <c r="G12" s="233">
        <f>'TOT-LABORAT.'!O55</f>
        <v>0</v>
      </c>
      <c r="H12" s="232">
        <f t="shared" si="1"/>
        <v>51180.740000000005</v>
      </c>
      <c r="I12" s="234">
        <f t="shared" si="0"/>
        <v>1.2910375371278915</v>
      </c>
      <c r="J12" s="70"/>
      <c r="K12" s="71"/>
    </row>
    <row r="13" spans="1:26" ht="14.65" customHeight="1" x14ac:dyDescent="0.2">
      <c r="A13" s="18"/>
      <c r="B13" s="250" t="s">
        <v>277</v>
      </c>
      <c r="C13" s="232">
        <f>'TOT-DIR.'!O59</f>
        <v>0</v>
      </c>
      <c r="D13" s="232">
        <f>'TOT-VICE-DI'!O59</f>
        <v>0</v>
      </c>
      <c r="E13" s="233">
        <f>'TOT-VICE-PESQ.'!O59</f>
        <v>0</v>
      </c>
      <c r="F13" s="233">
        <f>'TOT-VICE-ENS.'!O59</f>
        <v>0</v>
      </c>
      <c r="G13" s="233">
        <f>'TOT-LABORAT.'!O59</f>
        <v>0</v>
      </c>
      <c r="H13" s="232">
        <f t="shared" si="1"/>
        <v>0</v>
      </c>
      <c r="I13" s="234">
        <f t="shared" si="0"/>
        <v>0</v>
      </c>
    </row>
    <row r="14" spans="1:26" ht="14.65" customHeight="1" x14ac:dyDescent="0.2">
      <c r="A14" s="18"/>
      <c r="B14" s="250" t="s">
        <v>433</v>
      </c>
      <c r="C14" s="232">
        <f>'TOT-DIR.'!O62</f>
        <v>390</v>
      </c>
      <c r="D14" s="232">
        <f>'TOT-VICE-DI'!O62</f>
        <v>390</v>
      </c>
      <c r="E14" s="233">
        <f>'TOT-VICE-PESQ.'!O62</f>
        <v>390</v>
      </c>
      <c r="F14" s="233">
        <f>'TOT-VICE-ENS.'!O62</f>
        <v>390</v>
      </c>
      <c r="G14" s="233">
        <f>'TOT-LABORAT.'!O62</f>
        <v>2140</v>
      </c>
      <c r="H14" s="232">
        <f t="shared" si="1"/>
        <v>3700</v>
      </c>
      <c r="I14" s="234">
        <f t="shared" si="0"/>
        <v>9.3332743672193838E-2</v>
      </c>
    </row>
    <row r="15" spans="1:26" ht="14.65" customHeight="1" x14ac:dyDescent="0.2">
      <c r="A15" s="18"/>
      <c r="B15" s="250" t="s">
        <v>279</v>
      </c>
      <c r="C15" s="232">
        <f>'TOT-DIR.'!O63</f>
        <v>4443.3500000000004</v>
      </c>
      <c r="D15" s="232">
        <f>'TOT-VICE-DI'!O63</f>
        <v>31301.040000000001</v>
      </c>
      <c r="E15" s="233">
        <f>'TOT-VICE-PESQ.'!O63</f>
        <v>1218.01</v>
      </c>
      <c r="F15" s="233">
        <f>'TOT-VICE-ENS.'!O63</f>
        <v>4023.0299999999997</v>
      </c>
      <c r="G15" s="233">
        <f>'TOT-LABORAT.'!O63</f>
        <v>2226.9500000000003</v>
      </c>
      <c r="H15" s="232">
        <f t="shared" si="1"/>
        <v>43212.38</v>
      </c>
      <c r="I15" s="234">
        <f t="shared" si="0"/>
        <v>1.0900351313528205</v>
      </c>
      <c r="K15" s="448"/>
    </row>
    <row r="16" spans="1:26" ht="14.65" customHeight="1" x14ac:dyDescent="0.2">
      <c r="A16" s="18"/>
      <c r="B16" s="250" t="s">
        <v>280</v>
      </c>
      <c r="C16" s="232">
        <f>'TOT-DIR.'!O64</f>
        <v>0</v>
      </c>
      <c r="D16" s="232">
        <f>'TOT-VICE-DI'!O64</f>
        <v>0</v>
      </c>
      <c r="E16" s="233">
        <f>'TOT-VICE-PESQ.'!O64</f>
        <v>0</v>
      </c>
      <c r="F16" s="233">
        <f>'TOT-VICE-ENS.'!O64</f>
        <v>0</v>
      </c>
      <c r="G16" s="233">
        <f>'TOT-LABORAT.'!O64</f>
        <v>0</v>
      </c>
      <c r="H16" s="232">
        <f>SUM(C16:F16)</f>
        <v>0</v>
      </c>
      <c r="I16" s="234">
        <f t="shared" si="0"/>
        <v>0</v>
      </c>
    </row>
    <row r="17" spans="1:11" ht="14.65" customHeight="1" x14ac:dyDescent="0.2">
      <c r="A17" s="18"/>
      <c r="B17" s="717" t="s">
        <v>176</v>
      </c>
      <c r="C17" s="718">
        <f t="shared" ref="C17:H17" si="2">SUM(C5:C16)</f>
        <v>505591.35</v>
      </c>
      <c r="D17" s="718">
        <f t="shared" si="2"/>
        <v>868008.75000000012</v>
      </c>
      <c r="E17" s="718">
        <f t="shared" si="2"/>
        <v>328867.67000000004</v>
      </c>
      <c r="F17" s="718">
        <f t="shared" si="2"/>
        <v>600147.46</v>
      </c>
      <c r="G17" s="718">
        <f t="shared" si="2"/>
        <v>1638367.53</v>
      </c>
      <c r="H17" s="718">
        <f t="shared" si="2"/>
        <v>3940982.7600000002</v>
      </c>
      <c r="I17" s="719">
        <f t="shared" si="0"/>
        <v>99.41154966367975</v>
      </c>
    </row>
    <row r="18" spans="1:11" ht="14.65" customHeight="1" x14ac:dyDescent="0.2">
      <c r="A18" s="18"/>
      <c r="B18" s="295" t="s">
        <v>169</v>
      </c>
      <c r="C18" s="296">
        <f>'TOT-DIR.'!O68</f>
        <v>0</v>
      </c>
      <c r="D18" s="296">
        <f>'TOT-VICE-DI'!O68</f>
        <v>23328</v>
      </c>
      <c r="E18" s="296">
        <f>'TOT-VICE-PESQ.'!O68</f>
        <v>0</v>
      </c>
      <c r="F18" s="296">
        <f>'TOT-VICE-ENS.'!O68</f>
        <v>0</v>
      </c>
      <c r="G18" s="296">
        <f>'TOT-LABORAT.'!O68</f>
        <v>0</v>
      </c>
      <c r="H18" s="369">
        <f>SUM(C18:G18)</f>
        <v>23328</v>
      </c>
      <c r="I18" s="297">
        <f t="shared" si="0"/>
        <v>0.58845033632025345</v>
      </c>
    </row>
    <row r="19" spans="1:11" ht="14.65" customHeight="1" thickBot="1" x14ac:dyDescent="0.25">
      <c r="A19" s="17"/>
      <c r="B19" s="748" t="s">
        <v>177</v>
      </c>
      <c r="C19" s="527">
        <f t="shared" ref="C19:H19" si="3">C17+C18</f>
        <v>505591.35</v>
      </c>
      <c r="D19" s="527">
        <f t="shared" si="3"/>
        <v>891336.75000000012</v>
      </c>
      <c r="E19" s="527">
        <f t="shared" si="3"/>
        <v>328867.67000000004</v>
      </c>
      <c r="F19" s="527">
        <f t="shared" si="3"/>
        <v>600147.46</v>
      </c>
      <c r="G19" s="527">
        <f t="shared" si="3"/>
        <v>1638367.53</v>
      </c>
      <c r="H19" s="527">
        <f t="shared" si="3"/>
        <v>3964310.7600000002</v>
      </c>
      <c r="I19" s="528">
        <f t="shared" si="0"/>
        <v>100</v>
      </c>
      <c r="K19" s="448"/>
    </row>
    <row r="20" spans="1:11" ht="14.65" customHeight="1" x14ac:dyDescent="0.2">
      <c r="A20" s="17"/>
      <c r="B20" s="81" t="s">
        <v>207</v>
      </c>
      <c r="C20" s="455">
        <f t="shared" ref="C20:H20" si="4">C19/$H$19</f>
        <v>0.12753575100656336</v>
      </c>
      <c r="D20" s="455">
        <f t="shared" si="4"/>
        <v>0.22484028219826038</v>
      </c>
      <c r="E20" s="455">
        <f t="shared" si="4"/>
        <v>8.2957086341031452E-2</v>
      </c>
      <c r="F20" s="455">
        <f t="shared" si="4"/>
        <v>0.15138759202621135</v>
      </c>
      <c r="G20" s="455">
        <f t="shared" si="4"/>
        <v>0.41327928842793343</v>
      </c>
      <c r="H20" s="455">
        <f t="shared" si="4"/>
        <v>1</v>
      </c>
      <c r="I20" s="224"/>
      <c r="K20" s="355"/>
    </row>
    <row r="21" spans="1:11" ht="12.75" customHeight="1" x14ac:dyDescent="0.2">
      <c r="B21" s="450"/>
      <c r="C21" s="450"/>
      <c r="D21" s="450"/>
      <c r="E21" s="450"/>
      <c r="G21" s="62"/>
      <c r="H21" s="62"/>
    </row>
    <row r="22" spans="1:11" ht="9.75" customHeight="1" x14ac:dyDescent="0.2"/>
    <row r="23" spans="1:11" x14ac:dyDescent="0.2">
      <c r="A23" s="17"/>
      <c r="B23" s="17"/>
      <c r="C23" s="18"/>
      <c r="D23" s="18"/>
      <c r="E23" s="18"/>
      <c r="F23" s="18"/>
      <c r="G23" s="18"/>
      <c r="H23" s="17"/>
      <c r="I23" s="17"/>
    </row>
    <row r="24" spans="1:11" x14ac:dyDescent="0.2">
      <c r="A24" s="17"/>
      <c r="B24" s="17"/>
      <c r="C24" s="18"/>
      <c r="D24" s="18"/>
      <c r="E24" s="18"/>
      <c r="F24" s="18"/>
      <c r="G24" s="18"/>
      <c r="H24" s="17"/>
      <c r="I24" s="17"/>
    </row>
    <row r="42" ht="26.85" customHeight="1" x14ac:dyDescent="0.2"/>
    <row r="49" spans="2:9" x14ac:dyDescent="0.2">
      <c r="B49" s="766" t="s">
        <v>49</v>
      </c>
      <c r="C49" s="764" t="s">
        <v>114</v>
      </c>
      <c r="D49" s="764" t="s">
        <v>124</v>
      </c>
      <c r="E49" s="764" t="s">
        <v>101</v>
      </c>
      <c r="F49" s="764" t="s">
        <v>97</v>
      </c>
      <c r="G49" s="764" t="s">
        <v>172</v>
      </c>
      <c r="H49" s="764" t="s">
        <v>52</v>
      </c>
      <c r="I49" s="764" t="s">
        <v>27</v>
      </c>
    </row>
    <row r="50" spans="2:9" x14ac:dyDescent="0.2">
      <c r="B50" s="764" t="s">
        <v>271</v>
      </c>
      <c r="C50" s="859">
        <v>3202.95</v>
      </c>
      <c r="D50" s="859">
        <v>1462.86</v>
      </c>
      <c r="E50" s="859">
        <v>0</v>
      </c>
      <c r="F50" s="859">
        <v>0</v>
      </c>
      <c r="G50" s="859">
        <v>3208.04</v>
      </c>
      <c r="H50" s="859">
        <v>7873.8499999999995</v>
      </c>
      <c r="I50" s="765">
        <v>0.19861838480089281</v>
      </c>
    </row>
    <row r="51" spans="2:9" x14ac:dyDescent="0.2">
      <c r="B51" s="764" t="s">
        <v>272</v>
      </c>
      <c r="C51" s="859">
        <v>0</v>
      </c>
      <c r="D51" s="859">
        <v>0</v>
      </c>
      <c r="E51" s="859">
        <v>0</v>
      </c>
      <c r="F51" s="859">
        <v>29400</v>
      </c>
      <c r="G51" s="859">
        <v>179200</v>
      </c>
      <c r="H51" s="859">
        <v>208600</v>
      </c>
      <c r="I51" s="765">
        <v>5.2619487378431451</v>
      </c>
    </row>
    <row r="52" spans="2:9" x14ac:dyDescent="0.2">
      <c r="B52" s="764" t="s">
        <v>273</v>
      </c>
      <c r="C52" s="859">
        <v>0</v>
      </c>
      <c r="D52" s="859">
        <v>2725</v>
      </c>
      <c r="E52" s="859">
        <v>0</v>
      </c>
      <c r="F52" s="859">
        <v>11101.78</v>
      </c>
      <c r="G52" s="859">
        <v>1710</v>
      </c>
      <c r="H52" s="859">
        <v>15536.78</v>
      </c>
      <c r="I52" s="765">
        <v>0.39191629871115352</v>
      </c>
    </row>
    <row r="53" spans="2:9" x14ac:dyDescent="0.2">
      <c r="B53" s="764" t="s">
        <v>274</v>
      </c>
      <c r="C53" s="859">
        <v>4482.49</v>
      </c>
      <c r="D53" s="859">
        <v>10044.58</v>
      </c>
      <c r="E53" s="859">
        <v>0</v>
      </c>
      <c r="F53" s="859">
        <v>10200</v>
      </c>
      <c r="G53" s="859">
        <v>6589.74</v>
      </c>
      <c r="H53" s="859">
        <v>31316.809999999998</v>
      </c>
      <c r="I53" s="765">
        <v>0.78996859469210734</v>
      </c>
    </row>
    <row r="54" spans="2:9" x14ac:dyDescent="0.2">
      <c r="B54" s="764" t="s">
        <v>275</v>
      </c>
      <c r="C54" s="859">
        <v>1575.96</v>
      </c>
      <c r="D54" s="859">
        <v>1575.96</v>
      </c>
      <c r="E54" s="859">
        <v>1575.96</v>
      </c>
      <c r="F54" s="859">
        <v>1575.96</v>
      </c>
      <c r="G54" s="859">
        <v>8667.7800000000007</v>
      </c>
      <c r="H54" s="859">
        <v>14971.62</v>
      </c>
      <c r="I54" s="765">
        <v>0.37766010049121379</v>
      </c>
    </row>
    <row r="55" spans="2:9" x14ac:dyDescent="0.2">
      <c r="B55" s="764" t="s">
        <v>276</v>
      </c>
      <c r="C55" s="859">
        <v>67059.760000000009</v>
      </c>
      <c r="D55" s="859">
        <v>210538.22</v>
      </c>
      <c r="E55" s="859">
        <v>203995</v>
      </c>
      <c r="F55" s="859">
        <v>110000</v>
      </c>
      <c r="G55" s="859">
        <v>3200</v>
      </c>
      <c r="H55" s="859">
        <v>594792.98</v>
      </c>
      <c r="I55" s="765">
        <v>15.003692091989276</v>
      </c>
    </row>
    <row r="56" spans="2:9" x14ac:dyDescent="0.2">
      <c r="B56" s="764" t="s">
        <v>278</v>
      </c>
      <c r="C56" s="859">
        <v>424436.83999999997</v>
      </c>
      <c r="D56" s="859">
        <v>558790.35000000009</v>
      </c>
      <c r="E56" s="859">
        <v>121688.70000000001</v>
      </c>
      <c r="F56" s="859">
        <v>433456.69</v>
      </c>
      <c r="G56" s="859">
        <v>1431425.02</v>
      </c>
      <c r="H56" s="859">
        <v>2969797.6</v>
      </c>
      <c r="I56" s="765">
        <v>74.913340042999039</v>
      </c>
    </row>
    <row r="57" spans="2:9" x14ac:dyDescent="0.2">
      <c r="B57" s="764" t="s">
        <v>281</v>
      </c>
      <c r="C57" s="859">
        <v>0</v>
      </c>
      <c r="D57" s="859">
        <v>51180.740000000005</v>
      </c>
      <c r="E57" s="859">
        <v>0</v>
      </c>
      <c r="F57" s="859">
        <v>0</v>
      </c>
      <c r="G57" s="859">
        <v>0</v>
      </c>
      <c r="H57" s="859">
        <v>51180.740000000005</v>
      </c>
      <c r="I57" s="765">
        <v>1.2910375371278915</v>
      </c>
    </row>
    <row r="58" spans="2:9" x14ac:dyDescent="0.2">
      <c r="B58" s="764" t="s">
        <v>277</v>
      </c>
      <c r="C58" s="859">
        <v>0</v>
      </c>
      <c r="D58" s="859">
        <v>0</v>
      </c>
      <c r="E58" s="859">
        <v>0</v>
      </c>
      <c r="F58" s="859">
        <v>0</v>
      </c>
      <c r="G58" s="859">
        <v>0</v>
      </c>
      <c r="H58" s="859">
        <v>0</v>
      </c>
      <c r="I58" s="765">
        <v>0</v>
      </c>
    </row>
    <row r="59" spans="2:9" x14ac:dyDescent="0.2">
      <c r="B59" s="764" t="s">
        <v>433</v>
      </c>
      <c r="C59" s="859">
        <v>390</v>
      </c>
      <c r="D59" s="859">
        <v>390</v>
      </c>
      <c r="E59" s="859">
        <v>390</v>
      </c>
      <c r="F59" s="859">
        <v>390</v>
      </c>
      <c r="G59" s="859">
        <v>2140</v>
      </c>
      <c r="H59" s="859">
        <v>3700</v>
      </c>
      <c r="I59" s="765">
        <v>9.3332743672193838E-2</v>
      </c>
    </row>
    <row r="60" spans="2:9" x14ac:dyDescent="0.2">
      <c r="B60" s="764" t="s">
        <v>279</v>
      </c>
      <c r="C60" s="859">
        <v>4443.3500000000004</v>
      </c>
      <c r="D60" s="859">
        <v>31301.040000000001</v>
      </c>
      <c r="E60" s="859">
        <v>1218.01</v>
      </c>
      <c r="F60" s="859">
        <v>4023.0299999999997</v>
      </c>
      <c r="G60" s="859">
        <v>2226.9500000000003</v>
      </c>
      <c r="H60" s="859">
        <v>43212.38</v>
      </c>
      <c r="I60" s="765">
        <v>1.0900351313528205</v>
      </c>
    </row>
    <row r="61" spans="2:9" x14ac:dyDescent="0.2">
      <c r="B61" s="764" t="s">
        <v>280</v>
      </c>
      <c r="C61" s="859">
        <v>0</v>
      </c>
      <c r="D61" s="859">
        <v>0</v>
      </c>
      <c r="E61" s="859">
        <v>0</v>
      </c>
      <c r="F61" s="859">
        <v>0</v>
      </c>
      <c r="G61" s="859">
        <v>0</v>
      </c>
      <c r="H61" s="859">
        <v>0</v>
      </c>
      <c r="I61" s="765">
        <v>0</v>
      </c>
    </row>
    <row r="62" spans="2:9" x14ac:dyDescent="0.2">
      <c r="B62" s="767" t="s">
        <v>176</v>
      </c>
      <c r="C62" s="859">
        <v>505591.35</v>
      </c>
      <c r="D62" s="859">
        <v>868008.75000000012</v>
      </c>
      <c r="E62" s="859">
        <v>328867.67000000004</v>
      </c>
      <c r="F62" s="859">
        <v>600147.46</v>
      </c>
      <c r="G62" s="859">
        <v>1638367.53</v>
      </c>
      <c r="H62" s="859">
        <v>3940982.7600000002</v>
      </c>
      <c r="I62" s="765">
        <v>99.41154966367975</v>
      </c>
    </row>
    <row r="63" spans="2:9" x14ac:dyDescent="0.2">
      <c r="B63" s="768" t="s">
        <v>169</v>
      </c>
      <c r="C63" s="859">
        <v>0</v>
      </c>
      <c r="D63" s="859">
        <v>23328</v>
      </c>
      <c r="E63" s="859">
        <v>0</v>
      </c>
      <c r="F63" s="859">
        <v>0</v>
      </c>
      <c r="G63" s="859">
        <v>0</v>
      </c>
      <c r="H63" s="859">
        <v>23328</v>
      </c>
      <c r="I63" s="765">
        <v>0.58845033632025345</v>
      </c>
    </row>
    <row r="64" spans="2:9" x14ac:dyDescent="0.2">
      <c r="B64" s="769" t="s">
        <v>177</v>
      </c>
      <c r="C64" s="859">
        <v>505591.35</v>
      </c>
      <c r="D64" s="859">
        <v>891336.75000000012</v>
      </c>
      <c r="E64" s="859">
        <v>328867.67000000004</v>
      </c>
      <c r="F64" s="859">
        <v>600147.46</v>
      </c>
      <c r="G64" s="859">
        <v>1638367.53</v>
      </c>
      <c r="H64" s="859">
        <v>3964310.7600000002</v>
      </c>
      <c r="I64" s="765">
        <v>100</v>
      </c>
    </row>
    <row r="65" spans="3:3" x14ac:dyDescent="0.2">
      <c r="C65" s="62"/>
    </row>
  </sheetData>
  <mergeCells count="1">
    <mergeCell ref="B1:I1"/>
  </mergeCells>
  <phoneticPr fontId="0" type="noConversion"/>
  <printOptions horizontalCentered="1"/>
  <pageMargins left="0.15748031496062992" right="0.15748031496062992" top="0.59" bottom="0.27559055118110237" header="0.31496062992125984" footer="0.19685039370078741"/>
  <pageSetup paperSize="9" scale="90" orientation="landscape" r:id="rId1"/>
  <headerFooter alignWithMargins="0">
    <oddHeader>&amp;L&amp;8Seção Financeira/ SADM / EPSJV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7030A0"/>
  </sheetPr>
  <dimension ref="A1:AI483"/>
  <sheetViews>
    <sheetView zoomScale="93" zoomScaleNormal="93" zoomScaleSheetLayoutView="84" workbookViewId="0">
      <pane xSplit="1" ySplit="5" topLeftCell="B6" activePane="bottomRight" state="frozen"/>
      <selection activeCell="H3" sqref="H3"/>
      <selection pane="topRight" activeCell="H3" sqref="H3"/>
      <selection pane="bottomLeft" activeCell="H3" sqref="H3"/>
      <selection pane="bottomRight" activeCell="F106" sqref="F106"/>
    </sheetView>
  </sheetViews>
  <sheetFormatPr defaultColWidth="9.28515625" defaultRowHeight="12.75" x14ac:dyDescent="0.2"/>
  <cols>
    <col min="1" max="1" width="13.7109375" style="291" customWidth="1"/>
    <col min="2" max="3" width="14.140625" style="291" customWidth="1"/>
    <col min="4" max="7" width="13.28515625" style="291" bestFit="1" customWidth="1"/>
    <col min="8" max="9" width="11.7109375" style="291" customWidth="1"/>
    <col min="10" max="10" width="12.28515625" style="291" customWidth="1"/>
    <col min="11" max="11" width="11.7109375" style="291" customWidth="1"/>
    <col min="12" max="13" width="13.42578125" style="291" customWidth="1"/>
    <col min="14" max="14" width="14.5703125" style="321" bestFit="1" customWidth="1"/>
    <col min="15" max="15" width="14.5703125" style="291" bestFit="1" customWidth="1"/>
    <col min="16" max="17" width="13.7109375" style="291" customWidth="1"/>
    <col min="18" max="18" width="11.7109375" style="291" customWidth="1"/>
    <col min="19" max="19" width="10.7109375" style="291" customWidth="1"/>
    <col min="20" max="20" width="11.7109375" style="291" customWidth="1"/>
    <col min="21" max="21" width="10.7109375" style="291" customWidth="1"/>
    <col min="22" max="22" width="11.42578125" style="291" bestFit="1" customWidth="1"/>
    <col min="23" max="23" width="10.7109375" style="291" customWidth="1"/>
    <col min="24" max="24" width="14" style="291" customWidth="1"/>
    <col min="25" max="25" width="14.42578125" style="291" customWidth="1"/>
    <col min="26" max="26" width="15.28515625" style="291" customWidth="1"/>
    <col min="27" max="27" width="14.42578125" style="291" customWidth="1"/>
    <col min="28" max="28" width="13.28515625" style="291" bestFit="1" customWidth="1"/>
    <col min="29" max="29" width="14" style="291" customWidth="1"/>
    <col min="30" max="30" width="14.42578125" style="291" bestFit="1" customWidth="1"/>
    <col min="31" max="31" width="14.28515625" style="291" customWidth="1"/>
    <col min="32" max="33" width="9.28515625" style="291"/>
    <col min="34" max="34" width="11.7109375" style="291" bestFit="1" customWidth="1"/>
    <col min="35" max="16384" width="9.28515625" style="291"/>
  </cols>
  <sheetData>
    <row r="1" spans="1:35" ht="18.75" customHeight="1" x14ac:dyDescent="0.2">
      <c r="B1" s="276" t="s">
        <v>426</v>
      </c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S1" s="292"/>
      <c r="U1" s="292"/>
      <c r="V1" s="292"/>
      <c r="W1" s="292"/>
      <c r="X1" s="292"/>
      <c r="Y1" s="292"/>
      <c r="Z1" s="292"/>
      <c r="AA1" s="292"/>
      <c r="AB1" s="292"/>
      <c r="AC1" s="292"/>
      <c r="AD1" s="292"/>
      <c r="AE1" s="292"/>
      <c r="AF1" s="292"/>
      <c r="AG1" s="292"/>
      <c r="AH1" s="292"/>
      <c r="AI1" s="292"/>
    </row>
    <row r="2" spans="1:35" ht="12.75" customHeight="1" x14ac:dyDescent="0.2">
      <c r="B2" s="276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94"/>
      <c r="S2" s="292"/>
      <c r="T2" s="294"/>
      <c r="U2" s="292"/>
      <c r="V2" s="292"/>
      <c r="W2" s="292"/>
      <c r="X2" s="292"/>
      <c r="Y2" s="292"/>
      <c r="Z2" s="292"/>
      <c r="AA2" s="292"/>
      <c r="AB2" s="292"/>
      <c r="AC2" s="292"/>
      <c r="AD2" s="292"/>
      <c r="AE2" s="292"/>
      <c r="AF2" s="292"/>
      <c r="AG2" s="292"/>
      <c r="AH2" s="292"/>
      <c r="AI2" s="292"/>
    </row>
    <row r="3" spans="1:35" ht="17.25" customHeight="1" thickBot="1" x14ac:dyDescent="0.25">
      <c r="B3" s="529" t="s">
        <v>167</v>
      </c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4"/>
      <c r="S3" s="292"/>
      <c r="T3" s="294"/>
      <c r="U3" s="292"/>
      <c r="V3" s="292"/>
      <c r="W3" s="292"/>
      <c r="X3" s="292"/>
      <c r="Y3" s="292"/>
      <c r="Z3" s="292"/>
      <c r="AA3" s="126" t="s">
        <v>206</v>
      </c>
      <c r="AB3" s="292"/>
      <c r="AC3" s="292"/>
      <c r="AD3" s="292"/>
      <c r="AE3" s="292"/>
      <c r="AF3" s="292"/>
      <c r="AG3" s="292"/>
      <c r="AH3" s="292"/>
      <c r="AI3" s="292"/>
    </row>
    <row r="4" spans="1:35" ht="26.25" customHeight="1" x14ac:dyDescent="0.2">
      <c r="A4" s="915" t="s">
        <v>49</v>
      </c>
      <c r="B4" s="917" t="s">
        <v>53</v>
      </c>
      <c r="C4" s="917"/>
      <c r="D4" s="909" t="s">
        <v>173</v>
      </c>
      <c r="E4" s="910"/>
      <c r="F4" s="909" t="s">
        <v>54</v>
      </c>
      <c r="G4" s="910"/>
      <c r="H4" s="909" t="s">
        <v>192</v>
      </c>
      <c r="I4" s="910"/>
      <c r="J4" s="909" t="s">
        <v>174</v>
      </c>
      <c r="K4" s="910"/>
      <c r="L4" s="909" t="s">
        <v>57</v>
      </c>
      <c r="M4" s="910"/>
      <c r="N4" s="909" t="s">
        <v>212</v>
      </c>
      <c r="O4" s="910"/>
      <c r="P4" s="909" t="s">
        <v>268</v>
      </c>
      <c r="Q4" s="910"/>
      <c r="R4" s="909" t="s">
        <v>51</v>
      </c>
      <c r="S4" s="910"/>
      <c r="T4" s="909" t="s">
        <v>434</v>
      </c>
      <c r="U4" s="910"/>
      <c r="V4" s="909" t="s">
        <v>236</v>
      </c>
      <c r="W4" s="910"/>
      <c r="X4" s="909" t="s">
        <v>55</v>
      </c>
      <c r="Y4" s="910"/>
      <c r="Z4" s="909" t="s">
        <v>12</v>
      </c>
      <c r="AA4" s="944"/>
    </row>
    <row r="5" spans="1:35" s="293" customFormat="1" ht="18.75" customHeight="1" thickBot="1" x14ac:dyDescent="0.25">
      <c r="A5" s="916"/>
      <c r="B5" s="340" t="s">
        <v>175</v>
      </c>
      <c r="C5" s="341" t="s">
        <v>71</v>
      </c>
      <c r="D5" s="340" t="s">
        <v>175</v>
      </c>
      <c r="E5" s="341" t="s">
        <v>71</v>
      </c>
      <c r="F5" s="340" t="s">
        <v>175</v>
      </c>
      <c r="G5" s="341" t="s">
        <v>71</v>
      </c>
      <c r="H5" s="340" t="s">
        <v>175</v>
      </c>
      <c r="I5" s="341" t="s">
        <v>71</v>
      </c>
      <c r="J5" s="340" t="s">
        <v>175</v>
      </c>
      <c r="K5" s="341" t="s">
        <v>71</v>
      </c>
      <c r="L5" s="340" t="s">
        <v>175</v>
      </c>
      <c r="M5" s="341" t="s">
        <v>71</v>
      </c>
      <c r="N5" s="340" t="s">
        <v>175</v>
      </c>
      <c r="O5" s="341" t="s">
        <v>71</v>
      </c>
      <c r="P5" s="340" t="s">
        <v>175</v>
      </c>
      <c r="Q5" s="341" t="s">
        <v>71</v>
      </c>
      <c r="R5" s="340" t="s">
        <v>175</v>
      </c>
      <c r="S5" s="341" t="s">
        <v>71</v>
      </c>
      <c r="T5" s="340" t="s">
        <v>175</v>
      </c>
      <c r="U5" s="341" t="s">
        <v>71</v>
      </c>
      <c r="V5" s="340" t="s">
        <v>175</v>
      </c>
      <c r="W5" s="341" t="s">
        <v>71</v>
      </c>
      <c r="X5" s="340" t="s">
        <v>175</v>
      </c>
      <c r="Y5" s="341" t="s">
        <v>71</v>
      </c>
      <c r="Z5" s="342" t="s">
        <v>150</v>
      </c>
      <c r="AA5" s="343" t="s">
        <v>71</v>
      </c>
      <c r="AC5" s="291"/>
    </row>
    <row r="6" spans="1:35" ht="18.75" customHeight="1" x14ac:dyDescent="0.2">
      <c r="A6" s="344" t="s">
        <v>92</v>
      </c>
      <c r="B6" s="334">
        <f>DIR!P4</f>
        <v>0</v>
      </c>
      <c r="C6" s="335">
        <f>DIR!O4</f>
        <v>3202.95</v>
      </c>
      <c r="D6" s="336">
        <f>DIR!P5</f>
        <v>0</v>
      </c>
      <c r="E6" s="335">
        <f>DIR!O5</f>
        <v>0</v>
      </c>
      <c r="F6" s="334">
        <f>DIR!P6</f>
        <v>0</v>
      </c>
      <c r="G6" s="335">
        <f>DIR!O6</f>
        <v>0</v>
      </c>
      <c r="H6" s="334">
        <f>DIR!P11</f>
        <v>0</v>
      </c>
      <c r="I6" s="335">
        <f>DIR!O11</f>
        <v>4482.49</v>
      </c>
      <c r="J6" s="334">
        <f>DIR!P19</f>
        <v>0</v>
      </c>
      <c r="K6" s="335">
        <f>DIR!O19</f>
        <v>0</v>
      </c>
      <c r="L6" s="337">
        <f>DIR!P25</f>
        <v>0</v>
      </c>
      <c r="M6" s="338">
        <f>DIR!O25</f>
        <v>0</v>
      </c>
      <c r="N6" s="337">
        <f>DIR!P16</f>
        <v>0</v>
      </c>
      <c r="O6" s="338">
        <f>DIR!O16</f>
        <v>55755.75</v>
      </c>
      <c r="P6" s="338">
        <f>DIR!P55</f>
        <v>0</v>
      </c>
      <c r="Q6" s="338">
        <f>DIR!O55</f>
        <v>0</v>
      </c>
      <c r="R6" s="336">
        <f>DIR!P59</f>
        <v>0</v>
      </c>
      <c r="S6" s="336">
        <f>DIR!O59</f>
        <v>0</v>
      </c>
      <c r="T6" s="336">
        <f>DIR!P62</f>
        <v>0</v>
      </c>
      <c r="U6" s="336">
        <f>DIR!O62</f>
        <v>0</v>
      </c>
      <c r="V6" s="336">
        <f>DIR!P65</f>
        <v>0</v>
      </c>
      <c r="W6" s="336">
        <v>0</v>
      </c>
      <c r="X6" s="336">
        <f>DIR!P63</f>
        <v>0</v>
      </c>
      <c r="Y6" s="338">
        <f>DIR!O63</f>
        <v>551.89</v>
      </c>
      <c r="Z6" s="339">
        <f>B6+D6+F6+H6+J6+L6+N6+P6+R6+T6+V6+X6</f>
        <v>0</v>
      </c>
      <c r="AA6" s="345">
        <f>C6+E6+G6+I6+K6+M6+O6+Q6+S6+U6+W6+Y6</f>
        <v>63993.08</v>
      </c>
      <c r="AD6" s="356"/>
      <c r="AE6" s="329"/>
    </row>
    <row r="7" spans="1:35" ht="18.75" customHeight="1" x14ac:dyDescent="0.2">
      <c r="A7" s="226" t="s">
        <v>93</v>
      </c>
      <c r="B7" s="330">
        <f>CCI!P4</f>
        <v>0</v>
      </c>
      <c r="C7" s="287">
        <f>CCI!O4</f>
        <v>0</v>
      </c>
      <c r="D7" s="286">
        <f>CCI!P5</f>
        <v>0</v>
      </c>
      <c r="E7" s="287">
        <f>CCI!O5</f>
        <v>0</v>
      </c>
      <c r="F7" s="330">
        <f>CCI!P6</f>
        <v>0</v>
      </c>
      <c r="G7" s="287">
        <f>CCI!O6</f>
        <v>0</v>
      </c>
      <c r="H7" s="330">
        <f>CCI!P11</f>
        <v>0</v>
      </c>
      <c r="I7" s="287">
        <f>CCI!O12</f>
        <v>0</v>
      </c>
      <c r="J7" s="330">
        <f>CCI!P19</f>
        <v>0</v>
      </c>
      <c r="K7" s="287">
        <f>CCI!O19</f>
        <v>0</v>
      </c>
      <c r="L7" s="331">
        <f>CCI!P25</f>
        <v>0</v>
      </c>
      <c r="M7" s="288">
        <f>CCI!O25</f>
        <v>0</v>
      </c>
      <c r="N7" s="331">
        <f>CCI!P16</f>
        <v>0</v>
      </c>
      <c r="O7" s="338">
        <f>CCI!O16</f>
        <v>21301</v>
      </c>
      <c r="P7" s="338">
        <f>CCI!P55</f>
        <v>0</v>
      </c>
      <c r="Q7" s="338">
        <f>CCI!O55</f>
        <v>0</v>
      </c>
      <c r="R7" s="286">
        <f>CCI!P59</f>
        <v>0</v>
      </c>
      <c r="S7" s="286">
        <f>CCI!O59</f>
        <v>0</v>
      </c>
      <c r="T7" s="336">
        <f>CCI!P62</f>
        <v>0</v>
      </c>
      <c r="U7" s="286">
        <f>CCI!O62</f>
        <v>0</v>
      </c>
      <c r="V7" s="286">
        <f>CCI!P65</f>
        <v>0</v>
      </c>
      <c r="W7" s="286">
        <v>0</v>
      </c>
      <c r="X7" s="286">
        <f>CCI!P63</f>
        <v>0</v>
      </c>
      <c r="Y7" s="326">
        <f>CCI!O63</f>
        <v>210.37</v>
      </c>
      <c r="Z7" s="339">
        <f t="shared" ref="Z7:Z30" si="0">B7+D7+F7+H7+J7+L7+N7+P7+R7+T7+V7+X7</f>
        <v>0</v>
      </c>
      <c r="AA7" s="345">
        <f>C7+E7+G7+I7+K7+M7+O7+Q7+S7+U7+W7+Y7</f>
        <v>21511.37</v>
      </c>
      <c r="AD7" s="356"/>
      <c r="AE7" s="329"/>
    </row>
    <row r="8" spans="1:35" ht="18.75" customHeight="1" x14ac:dyDescent="0.2">
      <c r="A8" s="226" t="s">
        <v>94</v>
      </c>
      <c r="B8" s="330">
        <f>REVTES!P4</f>
        <v>0</v>
      </c>
      <c r="C8" s="287">
        <f>REVTES!O4</f>
        <v>0</v>
      </c>
      <c r="D8" s="286">
        <f>REVTES!P5</f>
        <v>0</v>
      </c>
      <c r="E8" s="287">
        <f>REVTES!O5</f>
        <v>0</v>
      </c>
      <c r="F8" s="330">
        <f>REVTES!P6</f>
        <v>0</v>
      </c>
      <c r="G8" s="287">
        <f>REVTES!O6</f>
        <v>0</v>
      </c>
      <c r="H8" s="330">
        <f>REVTES!P11</f>
        <v>0</v>
      </c>
      <c r="I8" s="287">
        <f>REVTES!O11</f>
        <v>0</v>
      </c>
      <c r="J8" s="330">
        <f>REVTES!P19</f>
        <v>0</v>
      </c>
      <c r="K8" s="287">
        <f>REVTES!O19</f>
        <v>0</v>
      </c>
      <c r="L8" s="331">
        <f>REVTES!P25</f>
        <v>0</v>
      </c>
      <c r="M8" s="288">
        <f>REVTES!O25</f>
        <v>650</v>
      </c>
      <c r="N8" s="331">
        <f>REVTES!P16</f>
        <v>0</v>
      </c>
      <c r="O8" s="338">
        <f>REVTES!O16</f>
        <v>48753.460000000006</v>
      </c>
      <c r="P8" s="338">
        <f>REVTES!P55</f>
        <v>0</v>
      </c>
      <c r="Q8" s="338">
        <f>REVTES!O55</f>
        <v>0</v>
      </c>
      <c r="R8" s="286">
        <f>REVTES!P59</f>
        <v>0</v>
      </c>
      <c r="S8" s="286">
        <f>REVTES!O59</f>
        <v>0</v>
      </c>
      <c r="T8" s="286">
        <f>REVTES!P62</f>
        <v>0</v>
      </c>
      <c r="U8" s="286">
        <f>REVTES!O62</f>
        <v>0</v>
      </c>
      <c r="V8" s="286">
        <f>REVTES!P65</f>
        <v>0</v>
      </c>
      <c r="W8" s="286">
        <v>0</v>
      </c>
      <c r="X8" s="286">
        <f>REVTES!P63</f>
        <v>0</v>
      </c>
      <c r="Y8" s="288">
        <f>REVTES!O63</f>
        <v>482.07</v>
      </c>
      <c r="Z8" s="339">
        <f t="shared" si="0"/>
        <v>0</v>
      </c>
      <c r="AA8" s="345">
        <f>C8+E8+G8+I8+K8+M8+O8+Q8+S8+U8+W8+Y8</f>
        <v>49885.530000000006</v>
      </c>
      <c r="AD8" s="356"/>
      <c r="AE8" s="329"/>
    </row>
    <row r="9" spans="1:35" ht="18.75" customHeight="1" x14ac:dyDescent="0.2">
      <c r="A9" s="226" t="s">
        <v>95</v>
      </c>
      <c r="B9" s="330">
        <f>CCDE!P4</f>
        <v>0</v>
      </c>
      <c r="C9" s="287">
        <f>CCDE!O4</f>
        <v>0</v>
      </c>
      <c r="D9" s="286">
        <f>CCDE!P5</f>
        <v>0</v>
      </c>
      <c r="E9" s="287">
        <f>CCDE!O5</f>
        <v>0</v>
      </c>
      <c r="F9" s="330">
        <f>CCDE!P6</f>
        <v>0</v>
      </c>
      <c r="G9" s="287">
        <f>CCDE!O6</f>
        <v>0</v>
      </c>
      <c r="H9" s="330">
        <f>CCDE!P11</f>
        <v>0</v>
      </c>
      <c r="I9" s="287">
        <f>CCDE!O11</f>
        <v>0</v>
      </c>
      <c r="J9" s="330">
        <f>CCDE!P19</f>
        <v>0</v>
      </c>
      <c r="K9" s="287">
        <f>CCDE!O19</f>
        <v>1575.96</v>
      </c>
      <c r="L9" s="331">
        <f>CCDE!P25</f>
        <v>0</v>
      </c>
      <c r="M9" s="288">
        <f>CCDE!O25</f>
        <v>66409.760000000009</v>
      </c>
      <c r="N9" s="331">
        <f>CCDE!P16</f>
        <v>0</v>
      </c>
      <c r="O9" s="338">
        <f>CCDE!O16</f>
        <v>298626.63</v>
      </c>
      <c r="P9" s="338">
        <f>CCDE!P55</f>
        <v>0</v>
      </c>
      <c r="Q9" s="338">
        <f>CCDE!O55</f>
        <v>0</v>
      </c>
      <c r="R9" s="286">
        <f>CCDE!P59</f>
        <v>0</v>
      </c>
      <c r="S9" s="286">
        <f>CCDE!O59</f>
        <v>0</v>
      </c>
      <c r="T9" s="286">
        <f>CCDE!P62</f>
        <v>0</v>
      </c>
      <c r="U9" s="286">
        <f>CCDE!O62</f>
        <v>390</v>
      </c>
      <c r="V9" s="286">
        <f>CCDE!P65</f>
        <v>0</v>
      </c>
      <c r="W9" s="286">
        <v>0</v>
      </c>
      <c r="X9" s="286">
        <f>CCDE!P63</f>
        <v>0</v>
      </c>
      <c r="Y9" s="288">
        <f>CCDE!O63</f>
        <v>3199.02</v>
      </c>
      <c r="Z9" s="339">
        <f t="shared" si="0"/>
        <v>0</v>
      </c>
      <c r="AA9" s="345">
        <f t="shared" ref="AA9:AA30" si="1">C9+E9+G9+I9+K9+M9+O9+Q9+S9+U9+W9+Y9</f>
        <v>370201.37000000005</v>
      </c>
      <c r="AD9" s="356"/>
      <c r="AE9" s="329"/>
    </row>
    <row r="10" spans="1:35" ht="18.75" customHeight="1" x14ac:dyDescent="0.2">
      <c r="A10" s="226" t="s">
        <v>156</v>
      </c>
      <c r="B10" s="330">
        <v>0</v>
      </c>
      <c r="C10" s="287">
        <f>'RET-SUS'!O4</f>
        <v>0</v>
      </c>
      <c r="D10" s="286">
        <f>'RET-SUS'!P5</f>
        <v>0</v>
      </c>
      <c r="E10" s="287">
        <f>'RET-SUS'!O5</f>
        <v>0</v>
      </c>
      <c r="F10" s="330">
        <f>'RET-SUS'!P6</f>
        <v>0</v>
      </c>
      <c r="G10" s="287">
        <f>'RET-SUS'!O6</f>
        <v>0</v>
      </c>
      <c r="H10" s="330">
        <f>'RET-SUS'!P11</f>
        <v>0</v>
      </c>
      <c r="I10" s="287">
        <f>'RET-SUS'!O11</f>
        <v>0</v>
      </c>
      <c r="J10" s="330">
        <f>'RET-SUS'!P19</f>
        <v>0</v>
      </c>
      <c r="K10" s="287">
        <f>'RET-SUS'!O19</f>
        <v>0</v>
      </c>
      <c r="L10" s="331">
        <f>'RET-SUS'!P25</f>
        <v>0</v>
      </c>
      <c r="M10" s="288">
        <f>'RET-SUS'!O25</f>
        <v>0</v>
      </c>
      <c r="N10" s="331">
        <f>'RET-SUS'!P16</f>
        <v>0</v>
      </c>
      <c r="O10" s="286">
        <v>0</v>
      </c>
      <c r="P10" s="286">
        <f>'RET-SUS'!P55</f>
        <v>0</v>
      </c>
      <c r="Q10" s="286">
        <f>'RET-SUS'!O55</f>
        <v>0</v>
      </c>
      <c r="R10" s="286">
        <f>'RET-SUS'!P59</f>
        <v>0</v>
      </c>
      <c r="S10" s="286">
        <f>'RET-SUS'!O59</f>
        <v>0</v>
      </c>
      <c r="T10" s="286">
        <f>'RET-SUS'!P62</f>
        <v>0</v>
      </c>
      <c r="U10" s="286">
        <f>'RET-SUS'!O62</f>
        <v>0</v>
      </c>
      <c r="V10" s="286">
        <f>'RET-SUS'!P65</f>
        <v>0</v>
      </c>
      <c r="W10" s="286">
        <v>0</v>
      </c>
      <c r="X10" s="286">
        <v>0</v>
      </c>
      <c r="Y10" s="286">
        <f>'RET-SUS'!O63</f>
        <v>0</v>
      </c>
      <c r="Z10" s="339">
        <f t="shared" si="0"/>
        <v>0</v>
      </c>
      <c r="AA10" s="345">
        <f t="shared" si="1"/>
        <v>0</v>
      </c>
      <c r="AB10" s="294"/>
      <c r="AD10" s="356"/>
      <c r="AE10" s="329"/>
      <c r="AH10" s="356"/>
    </row>
    <row r="11" spans="1:35" ht="18.75" customHeight="1" x14ac:dyDescent="0.2">
      <c r="A11" s="226" t="s">
        <v>124</v>
      </c>
      <c r="B11" s="330">
        <f>VDGDI!P4</f>
        <v>0</v>
      </c>
      <c r="C11" s="287">
        <f>VDGDI!O4</f>
        <v>0</v>
      </c>
      <c r="D11" s="286">
        <f>VDGDI!P5</f>
        <v>0</v>
      </c>
      <c r="E11" s="287">
        <f>VDGDI!O5</f>
        <v>0</v>
      </c>
      <c r="F11" s="330">
        <f>VDGDI!P6</f>
        <v>0</v>
      </c>
      <c r="G11" s="287">
        <f>VDGDI!O6</f>
        <v>0</v>
      </c>
      <c r="H11" s="330">
        <f>VDGDI!P11</f>
        <v>0</v>
      </c>
      <c r="I11" s="287">
        <f>VDGDI!O11</f>
        <v>8500</v>
      </c>
      <c r="J11" s="330">
        <f>VDGDI!P19</f>
        <v>0</v>
      </c>
      <c r="K11" s="287">
        <f>VDGDI!O19</f>
        <v>0</v>
      </c>
      <c r="L11" s="331">
        <f>VDGDI!P25</f>
        <v>0</v>
      </c>
      <c r="M11" s="288">
        <f>VDGDI!O25</f>
        <v>71415</v>
      </c>
      <c r="N11" s="331">
        <f>VDGDI!P16</f>
        <v>0</v>
      </c>
      <c r="O11" s="288">
        <f>VDGDI!O16</f>
        <v>94307.47</v>
      </c>
      <c r="P11" s="288">
        <f>VDGDI!P55</f>
        <v>0</v>
      </c>
      <c r="Q11" s="288">
        <f>VDGDI!O55</f>
        <v>0</v>
      </c>
      <c r="R11" s="286">
        <f>VDGDI!P59</f>
        <v>0</v>
      </c>
      <c r="S11" s="286">
        <f>VDGDI!O59</f>
        <v>0</v>
      </c>
      <c r="T11" s="286">
        <f>VDGDI!P62</f>
        <v>0</v>
      </c>
      <c r="U11" s="286">
        <f>VDGDI!O62</f>
        <v>0</v>
      </c>
      <c r="V11" s="286">
        <f>VDGDI!P65</f>
        <v>0</v>
      </c>
      <c r="W11" s="286">
        <v>0</v>
      </c>
      <c r="X11" s="286">
        <f>VDGDI!P63</f>
        <v>0</v>
      </c>
      <c r="Y11" s="288">
        <f>VDGDI!O63</f>
        <v>733.74</v>
      </c>
      <c r="Z11" s="339">
        <f t="shared" si="0"/>
        <v>0</v>
      </c>
      <c r="AA11" s="345">
        <f t="shared" si="1"/>
        <v>174956.21</v>
      </c>
      <c r="AB11" s="294"/>
      <c r="AD11" s="356"/>
      <c r="AE11" s="329"/>
    </row>
    <row r="12" spans="1:35" ht="18.75" customHeight="1" x14ac:dyDescent="0.2">
      <c r="A12" s="226" t="s">
        <v>136</v>
      </c>
      <c r="B12" s="330">
        <f>SADM!P4</f>
        <v>0</v>
      </c>
      <c r="C12" s="287">
        <f>SADM!O4</f>
        <v>1462.86</v>
      </c>
      <c r="D12" s="286">
        <f>SADM!P5</f>
        <v>0</v>
      </c>
      <c r="E12" s="287">
        <f>SADM!O5</f>
        <v>0</v>
      </c>
      <c r="F12" s="332">
        <f>SADM!P6</f>
        <v>0</v>
      </c>
      <c r="G12" s="287">
        <f>SADM!O6</f>
        <v>2725</v>
      </c>
      <c r="H12" s="332">
        <f>SADM!P11</f>
        <v>0</v>
      </c>
      <c r="I12" s="287">
        <f>SADM!O11</f>
        <v>1544.58</v>
      </c>
      <c r="J12" s="332">
        <f>SADM!P19</f>
        <v>0</v>
      </c>
      <c r="K12" s="287">
        <f>SADM!O19</f>
        <v>0</v>
      </c>
      <c r="L12" s="331">
        <f>SADM!P25</f>
        <v>0</v>
      </c>
      <c r="M12" s="288">
        <f>SADM!O25</f>
        <v>139123.22</v>
      </c>
      <c r="N12" s="331">
        <f>SADM!P16</f>
        <v>0</v>
      </c>
      <c r="O12" s="288">
        <f>SADM!O16</f>
        <v>295560.44</v>
      </c>
      <c r="P12" s="288">
        <f>SADM!P55</f>
        <v>0</v>
      </c>
      <c r="Q12" s="288">
        <f>SADM!O55</f>
        <v>0</v>
      </c>
      <c r="R12" s="286">
        <f>SADM!P59</f>
        <v>0</v>
      </c>
      <c r="S12" s="286">
        <f>SADM!O59</f>
        <v>0</v>
      </c>
      <c r="T12" s="286">
        <f>SADM!P62</f>
        <v>0</v>
      </c>
      <c r="U12" s="286">
        <f>SADM!O62</f>
        <v>0</v>
      </c>
      <c r="V12" s="286">
        <f>SADM!P65</f>
        <v>0</v>
      </c>
      <c r="W12" s="286">
        <v>0</v>
      </c>
      <c r="X12" s="286">
        <f>SADM!P63</f>
        <v>0</v>
      </c>
      <c r="Y12" s="288">
        <f>SADM!O63</f>
        <v>28222.11</v>
      </c>
      <c r="Z12" s="339">
        <f t="shared" si="0"/>
        <v>0</v>
      </c>
      <c r="AA12" s="345">
        <f t="shared" si="1"/>
        <v>468638.20999999996</v>
      </c>
      <c r="AD12" s="356"/>
      <c r="AE12" s="329"/>
      <c r="AH12" s="356"/>
    </row>
    <row r="13" spans="1:35" ht="18.75" customHeight="1" x14ac:dyDescent="0.2">
      <c r="A13" s="225" t="s">
        <v>96</v>
      </c>
      <c r="B13" s="330">
        <f>SINF!P4</f>
        <v>0</v>
      </c>
      <c r="C13" s="287">
        <f>SINF!O4</f>
        <v>0</v>
      </c>
      <c r="D13" s="286">
        <f>SINF!P5</f>
        <v>0</v>
      </c>
      <c r="E13" s="287">
        <f>SINF!O5</f>
        <v>0</v>
      </c>
      <c r="F13" s="330">
        <f>SINF!P6</f>
        <v>0</v>
      </c>
      <c r="G13" s="287">
        <f>SINF!O6</f>
        <v>0</v>
      </c>
      <c r="H13" s="330">
        <f>SINF!P11</f>
        <v>0</v>
      </c>
      <c r="I13" s="287">
        <f>SINF!O11</f>
        <v>0</v>
      </c>
      <c r="J13" s="330">
        <f>SINF!P19</f>
        <v>0</v>
      </c>
      <c r="K13" s="287">
        <f>SINF!O19</f>
        <v>1575.96</v>
      </c>
      <c r="L13" s="331">
        <f>SINF!P25</f>
        <v>0</v>
      </c>
      <c r="M13" s="288">
        <f>SINF!O25-SINF!O49-SINF!O53</f>
        <v>0</v>
      </c>
      <c r="N13" s="331">
        <f>SINF!P16</f>
        <v>0</v>
      </c>
      <c r="O13" s="288">
        <f>SINF!O16</f>
        <v>168922.44</v>
      </c>
      <c r="P13" s="288">
        <f>SINF!P55</f>
        <v>0</v>
      </c>
      <c r="Q13" s="288">
        <f>SINF!O55</f>
        <v>51180.740000000005</v>
      </c>
      <c r="R13" s="286">
        <f>SINF!P59</f>
        <v>0</v>
      </c>
      <c r="S13" s="286">
        <f>SINF!O59</f>
        <v>0</v>
      </c>
      <c r="T13" s="286">
        <f>SINF!P62</f>
        <v>0</v>
      </c>
      <c r="U13" s="286">
        <f>SINF!O62</f>
        <v>390</v>
      </c>
      <c r="V13" s="286">
        <f>SINF!P65</f>
        <v>0</v>
      </c>
      <c r="W13" s="286">
        <v>0</v>
      </c>
      <c r="X13" s="286">
        <f>SINF!P63</f>
        <v>0</v>
      </c>
      <c r="Y13" s="326">
        <f>SINF!O63</f>
        <v>2345.19</v>
      </c>
      <c r="Z13" s="339">
        <f t="shared" si="0"/>
        <v>0</v>
      </c>
      <c r="AA13" s="345">
        <f t="shared" si="1"/>
        <v>224414.33000000002</v>
      </c>
      <c r="AB13" s="356"/>
      <c r="AD13" s="356"/>
      <c r="AE13" s="329"/>
    </row>
    <row r="14" spans="1:35" ht="18.75" customHeight="1" x14ac:dyDescent="0.2">
      <c r="A14" s="226" t="s">
        <v>97</v>
      </c>
      <c r="B14" s="330">
        <f>VDEI!P4</f>
        <v>0</v>
      </c>
      <c r="C14" s="287">
        <f>VDEI!O4</f>
        <v>0</v>
      </c>
      <c r="D14" s="286">
        <f>VDEI!P5</f>
        <v>0</v>
      </c>
      <c r="E14" s="287">
        <f>VDEI!O5</f>
        <v>0</v>
      </c>
      <c r="F14" s="330">
        <f>VDEI!P6</f>
        <v>0</v>
      </c>
      <c r="G14" s="287">
        <f>VDEI!O6</f>
        <v>11101.78</v>
      </c>
      <c r="H14" s="330">
        <f>VDEI!P11</f>
        <v>0</v>
      </c>
      <c r="I14" s="287">
        <f>VDEI!O11</f>
        <v>10200</v>
      </c>
      <c r="J14" s="330">
        <f>VDEI!P19</f>
        <v>0</v>
      </c>
      <c r="K14" s="287">
        <f>VDEI!O19</f>
        <v>0</v>
      </c>
      <c r="L14" s="331">
        <f>VDEI!P25</f>
        <v>0</v>
      </c>
      <c r="M14" s="288">
        <f>VDEI!O25</f>
        <v>110000</v>
      </c>
      <c r="N14" s="331">
        <f>VDEI!P16</f>
        <v>0</v>
      </c>
      <c r="O14" s="288">
        <f>VDEI!O16</f>
        <v>58388.14</v>
      </c>
      <c r="P14" s="288">
        <f>VDEI!P55</f>
        <v>0</v>
      </c>
      <c r="Q14" s="288">
        <f>VDEI!O55</f>
        <v>0</v>
      </c>
      <c r="R14" s="286">
        <f>VDEI!P59</f>
        <v>0</v>
      </c>
      <c r="S14" s="286">
        <f>VDEI!O59</f>
        <v>0</v>
      </c>
      <c r="T14" s="286">
        <f>VDEI!P62</f>
        <v>0</v>
      </c>
      <c r="U14" s="286">
        <f>VDEI!O62</f>
        <v>0</v>
      </c>
      <c r="V14" s="286">
        <f>VDEI!P65</f>
        <v>0</v>
      </c>
      <c r="W14" s="286">
        <v>0</v>
      </c>
      <c r="X14" s="286">
        <f>VDEI!P63</f>
        <v>0</v>
      </c>
      <c r="Y14" s="286">
        <f>VDEI!O63</f>
        <v>594.51</v>
      </c>
      <c r="Z14" s="339">
        <f t="shared" si="0"/>
        <v>0</v>
      </c>
      <c r="AA14" s="345">
        <f t="shared" si="1"/>
        <v>190284.43</v>
      </c>
      <c r="AB14" s="294"/>
      <c r="AD14" s="356"/>
      <c r="AE14" s="329"/>
      <c r="AH14" s="294"/>
    </row>
    <row r="15" spans="1:35" ht="18.75" customHeight="1" x14ac:dyDescent="0.2">
      <c r="A15" s="226" t="s">
        <v>98</v>
      </c>
      <c r="B15" s="330">
        <f>CPPG!P4</f>
        <v>0</v>
      </c>
      <c r="C15" s="287">
        <f>CPPG!O4</f>
        <v>0</v>
      </c>
      <c r="D15" s="286">
        <f>CPPG!P5</f>
        <v>0</v>
      </c>
      <c r="E15" s="287">
        <f>CPPG!O5</f>
        <v>29400</v>
      </c>
      <c r="F15" s="330">
        <f>CPPG!P6</f>
        <v>0</v>
      </c>
      <c r="G15" s="287">
        <f>CPPG!O6</f>
        <v>0</v>
      </c>
      <c r="H15" s="330">
        <f>CPPG!P11</f>
        <v>0</v>
      </c>
      <c r="I15" s="287">
        <f>CPPG!O11</f>
        <v>0</v>
      </c>
      <c r="J15" s="330">
        <f>CPPG!P19</f>
        <v>0</v>
      </c>
      <c r="K15" s="287">
        <f>CPPG!O19</f>
        <v>0</v>
      </c>
      <c r="L15" s="331">
        <f>CPPG!P25</f>
        <v>0</v>
      </c>
      <c r="M15" s="288">
        <f>CPPG!O25</f>
        <v>0</v>
      </c>
      <c r="N15" s="331">
        <f>CPPG!P16</f>
        <v>0</v>
      </c>
      <c r="O15" s="288">
        <f>CPPG!O16</f>
        <v>39458.28</v>
      </c>
      <c r="P15" s="288">
        <f>CPPG!P55</f>
        <v>0</v>
      </c>
      <c r="Q15" s="288">
        <f>CPPG!O55</f>
        <v>0</v>
      </c>
      <c r="R15" s="286">
        <f>CPPG!P59</f>
        <v>0</v>
      </c>
      <c r="S15" s="286">
        <f>CPPG!O59</f>
        <v>0</v>
      </c>
      <c r="T15" s="286">
        <f>CPPG!P62</f>
        <v>0</v>
      </c>
      <c r="U15" s="286">
        <f>CPPG!O62</f>
        <v>0</v>
      </c>
      <c r="V15" s="286">
        <f>CPPG!P65</f>
        <v>0</v>
      </c>
      <c r="W15" s="286">
        <v>0</v>
      </c>
      <c r="X15" s="286">
        <f>CPPG!P63</f>
        <v>0</v>
      </c>
      <c r="Y15" s="288">
        <f>CPPG!O63</f>
        <v>393.53</v>
      </c>
      <c r="Z15" s="339">
        <f t="shared" si="0"/>
        <v>0</v>
      </c>
      <c r="AA15" s="345">
        <f t="shared" si="1"/>
        <v>69251.81</v>
      </c>
      <c r="AD15" s="356"/>
      <c r="AE15" s="329"/>
    </row>
    <row r="16" spans="1:35" ht="18.75" customHeight="1" x14ac:dyDescent="0.2">
      <c r="A16" s="225" t="s">
        <v>115</v>
      </c>
      <c r="B16" s="330">
        <f>COGETES!P4</f>
        <v>0</v>
      </c>
      <c r="C16" s="287">
        <f>COGETES!O4</f>
        <v>0</v>
      </c>
      <c r="D16" s="286">
        <f>COGETES!P5</f>
        <v>0</v>
      </c>
      <c r="E16" s="287">
        <f>COGETES!O5</f>
        <v>0</v>
      </c>
      <c r="F16" s="330">
        <f>COGETES!P6</f>
        <v>0</v>
      </c>
      <c r="G16" s="287">
        <f>COGETES!O6</f>
        <v>0</v>
      </c>
      <c r="H16" s="330">
        <f>COGETES!P11</f>
        <v>0</v>
      </c>
      <c r="I16" s="287">
        <f>COGETES!O11</f>
        <v>0</v>
      </c>
      <c r="J16" s="330">
        <f>COGETES!P19</f>
        <v>0</v>
      </c>
      <c r="K16" s="287">
        <f>COGETES!O19</f>
        <v>0</v>
      </c>
      <c r="L16" s="331">
        <f>COGETES!P25</f>
        <v>0</v>
      </c>
      <c r="M16" s="288">
        <f>COGETES!O25</f>
        <v>0</v>
      </c>
      <c r="N16" s="331">
        <f>COGETES!P16</f>
        <v>0</v>
      </c>
      <c r="O16" s="288">
        <v>0</v>
      </c>
      <c r="P16" s="288">
        <f>COGETES!P55</f>
        <v>0</v>
      </c>
      <c r="Q16" s="288">
        <f>COGETES!O55</f>
        <v>0</v>
      </c>
      <c r="R16" s="286">
        <f>COGETES!P59</f>
        <v>0</v>
      </c>
      <c r="S16" s="288">
        <f>COGETES!O59</f>
        <v>0</v>
      </c>
      <c r="T16" s="286">
        <f>COGETES!P62</f>
        <v>0</v>
      </c>
      <c r="U16" s="288">
        <f>COGETES!O62</f>
        <v>0</v>
      </c>
      <c r="V16" s="286">
        <f>COGETES!P65</f>
        <v>0</v>
      </c>
      <c r="W16" s="286">
        <v>0</v>
      </c>
      <c r="X16" s="286">
        <f>COGETES!P63</f>
        <v>0</v>
      </c>
      <c r="Y16" s="286">
        <f>COGETES!O63</f>
        <v>0</v>
      </c>
      <c r="Z16" s="339">
        <f t="shared" si="0"/>
        <v>0</v>
      </c>
      <c r="AA16" s="345">
        <f t="shared" si="1"/>
        <v>0</v>
      </c>
      <c r="AB16" s="294"/>
      <c r="AD16" s="356"/>
      <c r="AE16" s="329"/>
      <c r="AH16" s="356"/>
    </row>
    <row r="17" spans="1:31" ht="18.75" customHeight="1" x14ac:dyDescent="0.2">
      <c r="A17" s="226" t="s">
        <v>100</v>
      </c>
      <c r="B17" s="330">
        <v>0</v>
      </c>
      <c r="C17" s="287">
        <f>SECESC!O4</f>
        <v>0</v>
      </c>
      <c r="D17" s="286"/>
      <c r="E17" s="287">
        <f>SECESC!O5</f>
        <v>0</v>
      </c>
      <c r="F17" s="330">
        <f>SECESC!P6</f>
        <v>0</v>
      </c>
      <c r="G17" s="287">
        <f>SECESC!O6</f>
        <v>0</v>
      </c>
      <c r="H17" s="330">
        <f>SECESC!P11</f>
        <v>0</v>
      </c>
      <c r="I17" s="287">
        <f>SECESC!O11</f>
        <v>0</v>
      </c>
      <c r="J17" s="330">
        <f>SECESC!P19</f>
        <v>0</v>
      </c>
      <c r="K17" s="287">
        <f>SECESC!O19</f>
        <v>0</v>
      </c>
      <c r="L17" s="331">
        <f>SECESC!P25</f>
        <v>0</v>
      </c>
      <c r="M17" s="288">
        <f>SECESC!O25</f>
        <v>0</v>
      </c>
      <c r="N17" s="331">
        <f>SECESC!P16</f>
        <v>0</v>
      </c>
      <c r="O17" s="288">
        <f>SECESC!O16</f>
        <v>276874.03000000003</v>
      </c>
      <c r="P17" s="288">
        <f>SECESC!P55</f>
        <v>0</v>
      </c>
      <c r="Q17" s="288">
        <f>SECESC!O55</f>
        <v>0</v>
      </c>
      <c r="R17" s="286">
        <f>SECESC!P59</f>
        <v>0</v>
      </c>
      <c r="S17" s="288">
        <f>SECESC!O59</f>
        <v>0</v>
      </c>
      <c r="T17" s="286">
        <f>SECESC!P62</f>
        <v>0</v>
      </c>
      <c r="U17" s="288">
        <f>SECESC!O62</f>
        <v>0</v>
      </c>
      <c r="V17" s="286">
        <f>SECESC!P65</f>
        <v>0</v>
      </c>
      <c r="W17" s="286">
        <v>0</v>
      </c>
      <c r="X17" s="286">
        <f>SECESC!P63</f>
        <v>0</v>
      </c>
      <c r="Y17" s="288">
        <f>SECESC!O63</f>
        <v>2659.1</v>
      </c>
      <c r="Z17" s="339">
        <f t="shared" si="0"/>
        <v>0</v>
      </c>
      <c r="AA17" s="345">
        <f t="shared" si="1"/>
        <v>279533.13</v>
      </c>
      <c r="AB17" s="329"/>
      <c r="AD17" s="356"/>
      <c r="AE17" s="329"/>
    </row>
    <row r="18" spans="1:31" ht="18.75" customHeight="1" x14ac:dyDescent="0.2">
      <c r="A18" s="226" t="s">
        <v>99</v>
      </c>
      <c r="B18" s="330">
        <f>NUTED!P4</f>
        <v>0</v>
      </c>
      <c r="C18" s="287">
        <f>NUTED!O4</f>
        <v>0</v>
      </c>
      <c r="D18" s="330">
        <f>NUTED!P5</f>
        <v>0</v>
      </c>
      <c r="E18" s="287">
        <f>NUTED!O5</f>
        <v>0</v>
      </c>
      <c r="F18" s="330">
        <f>NUTED!P6</f>
        <v>0</v>
      </c>
      <c r="G18" s="287">
        <f>NUTED!O6</f>
        <v>0</v>
      </c>
      <c r="H18" s="330">
        <f>NUTED!P11</f>
        <v>0</v>
      </c>
      <c r="I18" s="287">
        <f>NUTED!O11</f>
        <v>0</v>
      </c>
      <c r="J18" s="330">
        <f>NUTED!P19</f>
        <v>0</v>
      </c>
      <c r="K18" s="287">
        <f>NUTED!O19</f>
        <v>1575.96</v>
      </c>
      <c r="L18" s="331">
        <f>NUTED!P25</f>
        <v>0</v>
      </c>
      <c r="M18" s="288">
        <f>NUTED!O25</f>
        <v>0</v>
      </c>
      <c r="N18" s="331">
        <f>NUTED!P16</f>
        <v>0</v>
      </c>
      <c r="O18" s="288">
        <f>NUTED!O16</f>
        <v>58736.240000000005</v>
      </c>
      <c r="P18" s="288">
        <f>NUTED!P55</f>
        <v>0</v>
      </c>
      <c r="Q18" s="288">
        <f>NUTED!O55</f>
        <v>0</v>
      </c>
      <c r="R18" s="286">
        <f>NUTED!P59</f>
        <v>0</v>
      </c>
      <c r="S18" s="288">
        <f>NUTED!O59</f>
        <v>0</v>
      </c>
      <c r="T18" s="286">
        <f>NUTED!P62</f>
        <v>0</v>
      </c>
      <c r="U18" s="288">
        <f>NUTED!O62</f>
        <v>390</v>
      </c>
      <c r="V18" s="286">
        <f>NUTED!P65</f>
        <v>0</v>
      </c>
      <c r="W18" s="286">
        <v>0</v>
      </c>
      <c r="X18" s="286">
        <f>NUTED!P63</f>
        <v>0</v>
      </c>
      <c r="Y18" s="288">
        <f>NUTED!O63</f>
        <v>375.89</v>
      </c>
      <c r="Z18" s="339">
        <f t="shared" si="0"/>
        <v>0</v>
      </c>
      <c r="AA18" s="345">
        <f t="shared" si="1"/>
        <v>61078.090000000004</v>
      </c>
      <c r="AB18" s="329"/>
      <c r="AD18" s="356"/>
      <c r="AE18" s="329"/>
    </row>
    <row r="19" spans="1:31" ht="18.75" customHeight="1" x14ac:dyDescent="0.2">
      <c r="A19" s="226" t="s">
        <v>101</v>
      </c>
      <c r="B19" s="330">
        <f>VDPDT!P4</f>
        <v>0</v>
      </c>
      <c r="C19" s="287">
        <f>VDPDT!O4</f>
        <v>0</v>
      </c>
      <c r="D19" s="286">
        <f>VDPDT!P5</f>
        <v>0</v>
      </c>
      <c r="E19" s="287">
        <f>VDPDT!O5</f>
        <v>0</v>
      </c>
      <c r="F19" s="330">
        <f>VDPDT!P6</f>
        <v>0</v>
      </c>
      <c r="G19" s="287">
        <f>VDPDT!O6</f>
        <v>0</v>
      </c>
      <c r="H19" s="330">
        <f>VDPDT!P11</f>
        <v>0</v>
      </c>
      <c r="I19" s="287">
        <f>VDPDT!O11</f>
        <v>0</v>
      </c>
      <c r="J19" s="330">
        <f>VDPDT!P19</f>
        <v>0</v>
      </c>
      <c r="K19" s="287">
        <f>VDPDT!O19</f>
        <v>0</v>
      </c>
      <c r="L19" s="331">
        <f>VDPDT!P25</f>
        <v>0</v>
      </c>
      <c r="M19" s="288">
        <f>VDPDT!O25</f>
        <v>203995</v>
      </c>
      <c r="N19" s="331">
        <f>VDPDT!P16</f>
        <v>0</v>
      </c>
      <c r="O19" s="288">
        <f>VDPDT!O16</f>
        <v>20526.57</v>
      </c>
      <c r="P19" s="288">
        <f>VDPDT!P55</f>
        <v>0</v>
      </c>
      <c r="Q19" s="288">
        <f>VDPDT!O55</f>
        <v>0</v>
      </c>
      <c r="R19" s="286">
        <f>VDPDT!P59</f>
        <v>0</v>
      </c>
      <c r="S19" s="288">
        <f>VDPDT!O59</f>
        <v>0</v>
      </c>
      <c r="T19" s="286">
        <f>VDPDT!P62</f>
        <v>0</v>
      </c>
      <c r="U19" s="288">
        <f>VDPDT!O62</f>
        <v>0</v>
      </c>
      <c r="V19" s="286">
        <f>VDPDT!P65</f>
        <v>0</v>
      </c>
      <c r="W19" s="286">
        <f>VDPDT!O65</f>
        <v>0</v>
      </c>
      <c r="X19" s="286">
        <f>VDPDT!P63</f>
        <v>0</v>
      </c>
      <c r="Y19" s="288">
        <f>VDPDT!O63</f>
        <v>210.68</v>
      </c>
      <c r="Z19" s="339">
        <f t="shared" si="0"/>
        <v>0</v>
      </c>
      <c r="AA19" s="345">
        <f t="shared" si="1"/>
        <v>224732.25</v>
      </c>
      <c r="AB19" s="356"/>
      <c r="AD19" s="356"/>
      <c r="AE19" s="329"/>
    </row>
    <row r="20" spans="1:31" ht="18.75" customHeight="1" x14ac:dyDescent="0.2">
      <c r="A20" s="226" t="s">
        <v>178</v>
      </c>
      <c r="B20" s="330">
        <f>BVS!P4</f>
        <v>0</v>
      </c>
      <c r="C20" s="287">
        <f>BVS!O4</f>
        <v>0</v>
      </c>
      <c r="D20" s="286">
        <f>BVS!P5</f>
        <v>0</v>
      </c>
      <c r="E20" s="287">
        <f>BVS!O5</f>
        <v>0</v>
      </c>
      <c r="F20" s="330">
        <f>BVS!P6</f>
        <v>0</v>
      </c>
      <c r="G20" s="287"/>
      <c r="H20" s="330">
        <f>BVS!P11</f>
        <v>0</v>
      </c>
      <c r="I20" s="287">
        <f>BVS!O11</f>
        <v>0</v>
      </c>
      <c r="J20" s="330">
        <f>BVS!P19</f>
        <v>0</v>
      </c>
      <c r="K20" s="287">
        <f>BVS!O19</f>
        <v>0</v>
      </c>
      <c r="L20" s="331">
        <f>BVS!P25</f>
        <v>0</v>
      </c>
      <c r="M20" s="288">
        <f>BVS!O25</f>
        <v>0</v>
      </c>
      <c r="N20" s="331">
        <f>BVS!P16</f>
        <v>0</v>
      </c>
      <c r="O20" s="288">
        <f>BVS!O16</f>
        <v>0</v>
      </c>
      <c r="P20" s="288">
        <f>BVS!P55</f>
        <v>0</v>
      </c>
      <c r="Q20" s="288">
        <f>BVS!O55</f>
        <v>0</v>
      </c>
      <c r="R20" s="286">
        <f>BVS!P59</f>
        <v>0</v>
      </c>
      <c r="S20" s="288">
        <f>BVS!O59</f>
        <v>0</v>
      </c>
      <c r="T20" s="286">
        <f>BVS!P62</f>
        <v>0</v>
      </c>
      <c r="U20" s="288">
        <f>BVS!O62</f>
        <v>0</v>
      </c>
      <c r="V20" s="286">
        <f>BVS!P65</f>
        <v>0</v>
      </c>
      <c r="W20" s="286">
        <v>0</v>
      </c>
      <c r="X20" s="286">
        <f>BVS!P63</f>
        <v>0</v>
      </c>
      <c r="Y20" s="326">
        <f>BVS!O63</f>
        <v>0</v>
      </c>
      <c r="Z20" s="339">
        <f t="shared" si="0"/>
        <v>0</v>
      </c>
      <c r="AA20" s="345">
        <f t="shared" si="1"/>
        <v>0</v>
      </c>
      <c r="AB20" s="356"/>
      <c r="AD20" s="356"/>
      <c r="AE20" s="329"/>
    </row>
    <row r="21" spans="1:31" ht="18.75" customHeight="1" x14ac:dyDescent="0.2">
      <c r="A21" s="226" t="s">
        <v>102</v>
      </c>
      <c r="B21" s="330">
        <f>BEB!P4</f>
        <v>0</v>
      </c>
      <c r="C21" s="287">
        <f>BEB!O4</f>
        <v>0</v>
      </c>
      <c r="D21" s="286">
        <f>BEB!P5</f>
        <v>0</v>
      </c>
      <c r="E21" s="287">
        <f>BEB!O5</f>
        <v>0</v>
      </c>
      <c r="F21" s="330">
        <f>BEB!P6</f>
        <v>0</v>
      </c>
      <c r="G21" s="287">
        <f>BEB!O6</f>
        <v>0</v>
      </c>
      <c r="H21" s="330">
        <f>BEB!P11</f>
        <v>0</v>
      </c>
      <c r="I21" s="287">
        <f>BEB!O11</f>
        <v>0</v>
      </c>
      <c r="J21" s="330">
        <f>BEB!P19</f>
        <v>0</v>
      </c>
      <c r="K21" s="287">
        <f>BEB!O19</f>
        <v>1575.96</v>
      </c>
      <c r="L21" s="331">
        <f>BEB!P25</f>
        <v>0</v>
      </c>
      <c r="M21" s="288">
        <f>BEB!O25</f>
        <v>0</v>
      </c>
      <c r="N21" s="331">
        <f>BEB!P16</f>
        <v>0</v>
      </c>
      <c r="O21" s="288">
        <f>BEB!O16</f>
        <v>101162.13</v>
      </c>
      <c r="P21" s="288">
        <f>BEB!P55</f>
        <v>0</v>
      </c>
      <c r="Q21" s="288">
        <f>BEB!O55</f>
        <v>0</v>
      </c>
      <c r="R21" s="286">
        <f>BEB!P59</f>
        <v>0</v>
      </c>
      <c r="S21" s="288">
        <f>BEB!O59</f>
        <v>0</v>
      </c>
      <c r="T21" s="286">
        <f>BEB!P62</f>
        <v>0</v>
      </c>
      <c r="U21" s="288">
        <f>BEB!O62</f>
        <v>390</v>
      </c>
      <c r="V21" s="286">
        <f>BEB!P65</f>
        <v>0</v>
      </c>
      <c r="W21" s="286">
        <f>BEB!O65</f>
        <v>0</v>
      </c>
      <c r="X21" s="286">
        <f>BEB!P63</f>
        <v>0</v>
      </c>
      <c r="Y21" s="288">
        <f>BEB!O63</f>
        <v>1007.33</v>
      </c>
      <c r="Z21" s="339">
        <f t="shared" si="0"/>
        <v>0</v>
      </c>
      <c r="AA21" s="345">
        <f t="shared" si="1"/>
        <v>104135.42000000001</v>
      </c>
      <c r="AB21" s="294"/>
      <c r="AD21" s="356"/>
      <c r="AE21" s="329"/>
    </row>
    <row r="22" spans="1:31" ht="18.75" customHeight="1" x14ac:dyDescent="0.2">
      <c r="A22" s="226" t="s">
        <v>103</v>
      </c>
      <c r="B22" s="330">
        <f>LAVSA!P4</f>
        <v>0</v>
      </c>
      <c r="C22" s="287">
        <f>LAVSA!O4</f>
        <v>1492.77</v>
      </c>
      <c r="D22" s="330">
        <f>LAVSA!P5</f>
        <v>0</v>
      </c>
      <c r="E22" s="287">
        <f>LAVSA!O5</f>
        <v>0</v>
      </c>
      <c r="F22" s="330">
        <f>LAVSA!P6</f>
        <v>0</v>
      </c>
      <c r="G22" s="287">
        <f>LAVSA!O6</f>
        <v>0</v>
      </c>
      <c r="H22" s="330">
        <f>LAVSA!P11</f>
        <v>0</v>
      </c>
      <c r="I22" s="287">
        <f>LAVSA!O11</f>
        <v>4482.49</v>
      </c>
      <c r="J22" s="330">
        <f>LAVSA!P19</f>
        <v>0</v>
      </c>
      <c r="K22" s="287">
        <f>LAVSA!O19</f>
        <v>0</v>
      </c>
      <c r="L22" s="331">
        <f>LAVSA!P25</f>
        <v>0</v>
      </c>
      <c r="M22" s="288">
        <f>LAVSA!O25</f>
        <v>0</v>
      </c>
      <c r="N22" s="331">
        <f>LAVSA!P16</f>
        <v>0</v>
      </c>
      <c r="O22" s="288">
        <f>LAVSA!O16</f>
        <v>125202.92000000001</v>
      </c>
      <c r="P22" s="288">
        <f>LAVSA!P55</f>
        <v>0</v>
      </c>
      <c r="Q22" s="288">
        <f>LAVSA!O55</f>
        <v>0</v>
      </c>
      <c r="R22" s="330">
        <f>LAVSA!P59</f>
        <v>0</v>
      </c>
      <c r="S22" s="288">
        <f>LAVSA!O59</f>
        <v>0</v>
      </c>
      <c r="T22" s="330">
        <f>LAVSA!P62</f>
        <v>0</v>
      </c>
      <c r="U22" s="288">
        <f>LAVSA!O62</f>
        <v>0</v>
      </c>
      <c r="V22" s="286">
        <f>LAVSA!P65</f>
        <v>0</v>
      </c>
      <c r="W22" s="286">
        <f>LAVSA!O65</f>
        <v>0</v>
      </c>
      <c r="X22" s="286">
        <f>LAVSA!P63</f>
        <v>0</v>
      </c>
      <c r="Y22" s="288">
        <f>LAVSA!O63</f>
        <v>185.56</v>
      </c>
      <c r="Z22" s="339">
        <f t="shared" si="0"/>
        <v>0</v>
      </c>
      <c r="AA22" s="345">
        <f t="shared" si="1"/>
        <v>131363.74000000002</v>
      </c>
      <c r="AD22" s="356"/>
      <c r="AE22" s="329"/>
    </row>
    <row r="23" spans="1:31" ht="18.75" customHeight="1" x14ac:dyDescent="0.2">
      <c r="A23" s="225" t="s">
        <v>104</v>
      </c>
      <c r="B23" s="330">
        <f>LABORAT!P4</f>
        <v>0</v>
      </c>
      <c r="C23" s="287">
        <f>LABORAT!O4</f>
        <v>0</v>
      </c>
      <c r="D23" s="330">
        <f>LABORAT!P5</f>
        <v>0</v>
      </c>
      <c r="E23" s="287">
        <f>LABORAT!O5</f>
        <v>0</v>
      </c>
      <c r="F23" s="330">
        <f>LABORAT!P6</f>
        <v>0</v>
      </c>
      <c r="G23" s="287">
        <f>LABORAT!O6</f>
        <v>0</v>
      </c>
      <c r="H23" s="330">
        <f>LABORAT!P11</f>
        <v>0</v>
      </c>
      <c r="I23" s="287">
        <f>LABORAT!O11</f>
        <v>0</v>
      </c>
      <c r="J23" s="330">
        <f>LABORAT!P19</f>
        <v>0</v>
      </c>
      <c r="K23" s="287">
        <f>LABORAT!O19</f>
        <v>0</v>
      </c>
      <c r="L23" s="331">
        <f>LABORAT!P25</f>
        <v>0</v>
      </c>
      <c r="M23" s="288">
        <f>LABORAT!O25</f>
        <v>0</v>
      </c>
      <c r="N23" s="331">
        <f>LABORAT!P16</f>
        <v>0</v>
      </c>
      <c r="O23" s="288">
        <f>LABORAT!O16</f>
        <v>109435.42</v>
      </c>
      <c r="P23" s="288">
        <f>LABORAT!P55</f>
        <v>0</v>
      </c>
      <c r="Q23" s="288">
        <f>LABORAT!O55</f>
        <v>0</v>
      </c>
      <c r="R23" s="330">
        <f>LABORAT!P59</f>
        <v>0</v>
      </c>
      <c r="S23" s="288">
        <f>LABORAT!O59</f>
        <v>0</v>
      </c>
      <c r="T23" s="330">
        <f>LABORAT!P62</f>
        <v>0</v>
      </c>
      <c r="U23" s="288">
        <f>LABORAT!O62</f>
        <v>0</v>
      </c>
      <c r="V23" s="286">
        <f>LABORAT!P65</f>
        <v>0</v>
      </c>
      <c r="W23" s="286">
        <f>LABORAT!O65</f>
        <v>0</v>
      </c>
      <c r="X23" s="286">
        <f>LABORAT!P63</f>
        <v>0</v>
      </c>
      <c r="Y23" s="288">
        <f>LABORAT!O63</f>
        <v>185.56</v>
      </c>
      <c r="Z23" s="339">
        <f t="shared" si="0"/>
        <v>0</v>
      </c>
      <c r="AA23" s="345">
        <f t="shared" si="1"/>
        <v>109620.98</v>
      </c>
      <c r="AD23" s="356"/>
      <c r="AE23" s="329"/>
    </row>
    <row r="24" spans="1:31" ht="18.75" customHeight="1" x14ac:dyDescent="0.2">
      <c r="A24" s="226" t="s">
        <v>105</v>
      </c>
      <c r="B24" s="330">
        <f>LABGESTÃO!P4</f>
        <v>0</v>
      </c>
      <c r="C24" s="287">
        <f>LABGESTÃO!O4</f>
        <v>0</v>
      </c>
      <c r="D24" s="330">
        <f>LABGESTÃO!P5</f>
        <v>0</v>
      </c>
      <c r="E24" s="287">
        <f>LABGESTÃO!O5</f>
        <v>23600</v>
      </c>
      <c r="F24" s="330">
        <f>LABGESTÃO!P6</f>
        <v>0</v>
      </c>
      <c r="G24" s="287">
        <f>LABGESTÃO!O6</f>
        <v>0</v>
      </c>
      <c r="H24" s="330">
        <f>LABGESTÃO!P11</f>
        <v>0</v>
      </c>
      <c r="I24" s="287">
        <f>LABGESTÃO!O11</f>
        <v>0</v>
      </c>
      <c r="J24" s="330">
        <f>LABGESTÃO!P19</f>
        <v>0</v>
      </c>
      <c r="K24" s="287">
        <f>LABGESTÃO!O19</f>
        <v>1575.96</v>
      </c>
      <c r="L24" s="331">
        <f>LABGESTÃO!P25</f>
        <v>0</v>
      </c>
      <c r="M24" s="288">
        <f>LABGESTÃO!O25</f>
        <v>3200</v>
      </c>
      <c r="N24" s="331">
        <f>LABGESTÃO!P16</f>
        <v>0</v>
      </c>
      <c r="O24" s="288">
        <f>LABGESTÃO!O16</f>
        <v>18118.879999999997</v>
      </c>
      <c r="P24" s="288">
        <f>LABGESTÃO!P55</f>
        <v>0</v>
      </c>
      <c r="Q24" s="288">
        <f>LABGESTÃO!O55</f>
        <v>0</v>
      </c>
      <c r="R24" s="330">
        <f>LABGESTÃO!P59</f>
        <v>0</v>
      </c>
      <c r="S24" s="288">
        <f>LABGESTÃO!O59</f>
        <v>0</v>
      </c>
      <c r="T24" s="330">
        <f>LABGESTÃO!P62</f>
        <v>0</v>
      </c>
      <c r="U24" s="288">
        <f>LABGESTÃO!O62</f>
        <v>390</v>
      </c>
      <c r="V24" s="286">
        <f>LABGESTÃO!P65</f>
        <v>0</v>
      </c>
      <c r="W24" s="286">
        <f>LABGESTÃO!O65</f>
        <v>0</v>
      </c>
      <c r="X24" s="286">
        <f>LABGESTÃO!P63</f>
        <v>0</v>
      </c>
      <c r="Y24" s="288">
        <f>LABGESTÃO!O63</f>
        <v>185.56</v>
      </c>
      <c r="Z24" s="339">
        <f t="shared" si="0"/>
        <v>0</v>
      </c>
      <c r="AA24" s="345">
        <f t="shared" si="1"/>
        <v>47070.399999999994</v>
      </c>
      <c r="AD24" s="356"/>
      <c r="AE24" s="329"/>
    </row>
    <row r="25" spans="1:31" ht="18.75" customHeight="1" x14ac:dyDescent="0.2">
      <c r="A25" s="226" t="s">
        <v>106</v>
      </c>
      <c r="B25" s="330">
        <f>LIRES!P4</f>
        <v>0</v>
      </c>
      <c r="C25" s="287">
        <f>LIRES!O4</f>
        <v>0</v>
      </c>
      <c r="D25" s="330">
        <f>LIRES!P5</f>
        <v>0</v>
      </c>
      <c r="E25" s="287">
        <f>LIRES!O5</f>
        <v>0</v>
      </c>
      <c r="F25" s="330">
        <f>LIRES!P6</f>
        <v>0</v>
      </c>
      <c r="G25" s="287">
        <f>LIRES!O6</f>
        <v>0</v>
      </c>
      <c r="H25" s="330">
        <f>LIRES!P11</f>
        <v>0</v>
      </c>
      <c r="I25" s="287">
        <f>LIRES!O11</f>
        <v>0</v>
      </c>
      <c r="J25" s="330">
        <f>LIRES!P19</f>
        <v>0</v>
      </c>
      <c r="K25" s="287">
        <f>LIRES!O19</f>
        <v>787.98</v>
      </c>
      <c r="L25" s="331">
        <f>LIRES!P25</f>
        <v>0</v>
      </c>
      <c r="M25" s="288">
        <f>LIRES!O25</f>
        <v>0</v>
      </c>
      <c r="N25" s="331">
        <f>LIRES!P16</f>
        <v>0</v>
      </c>
      <c r="O25" s="288">
        <f>LIRES!O16</f>
        <v>92612.97</v>
      </c>
      <c r="P25" s="288">
        <f>LIRES!P55</f>
        <v>0</v>
      </c>
      <c r="Q25" s="288">
        <f>LIRES!O55</f>
        <v>0</v>
      </c>
      <c r="R25" s="330">
        <f>LIRES!P59</f>
        <v>0</v>
      </c>
      <c r="S25" s="288">
        <f>LIRES!O59</f>
        <v>0</v>
      </c>
      <c r="T25" s="330">
        <f>LIRES!P62</f>
        <v>0</v>
      </c>
      <c r="U25" s="288">
        <f>LIRES!O62</f>
        <v>190</v>
      </c>
      <c r="V25" s="286">
        <f>LIRES!P65</f>
        <v>0</v>
      </c>
      <c r="W25" s="286">
        <f>LIRES!O65</f>
        <v>0</v>
      </c>
      <c r="X25" s="286">
        <f>LIRES!P63</f>
        <v>0</v>
      </c>
      <c r="Y25" s="288">
        <f>LIRES!O63</f>
        <v>185.56</v>
      </c>
      <c r="Z25" s="339">
        <f t="shared" si="0"/>
        <v>0</v>
      </c>
      <c r="AA25" s="345">
        <f t="shared" si="1"/>
        <v>93776.51</v>
      </c>
      <c r="AD25" s="356"/>
      <c r="AE25" s="329"/>
    </row>
    <row r="26" spans="1:31" ht="18.75" customHeight="1" x14ac:dyDescent="0.2">
      <c r="A26" s="226" t="s">
        <v>48</v>
      </c>
      <c r="B26" s="330">
        <f>LABMAN!P4</f>
        <v>0</v>
      </c>
      <c r="C26" s="287">
        <f>LABMAN!O4</f>
        <v>0</v>
      </c>
      <c r="D26" s="330">
        <f>LABMAN!P5</f>
        <v>0</v>
      </c>
      <c r="E26" s="287">
        <f>LABMAN!O5</f>
        <v>20000</v>
      </c>
      <c r="F26" s="330">
        <f>LABMAN!P6</f>
        <v>0</v>
      </c>
      <c r="G26" s="287">
        <f>LABMAN!O6</f>
        <v>0</v>
      </c>
      <c r="H26" s="330">
        <f>LABMAN!P11</f>
        <v>0</v>
      </c>
      <c r="I26" s="287">
        <f>LABMAN!O11</f>
        <v>0</v>
      </c>
      <c r="J26" s="330">
        <f>LABMAN!P19</f>
        <v>0</v>
      </c>
      <c r="K26" s="287">
        <f>LABMAN!O19</f>
        <v>0</v>
      </c>
      <c r="L26" s="331">
        <f>LABMAN!P25</f>
        <v>0</v>
      </c>
      <c r="M26" s="288">
        <f>LABMAN!O25</f>
        <v>0</v>
      </c>
      <c r="N26" s="331">
        <f>LABMAN!P16</f>
        <v>0</v>
      </c>
      <c r="O26" s="288">
        <f>LABMAN!O16</f>
        <v>53308.15</v>
      </c>
      <c r="P26" s="288">
        <f>LABMAN!P55</f>
        <v>0</v>
      </c>
      <c r="Q26" s="288">
        <f>LABMAN!O55</f>
        <v>0</v>
      </c>
      <c r="R26" s="330">
        <f>LABMAN!P59</f>
        <v>0</v>
      </c>
      <c r="S26" s="288">
        <f>LABMAN!O59</f>
        <v>0</v>
      </c>
      <c r="T26" s="330">
        <f>LABMAN!P62</f>
        <v>0</v>
      </c>
      <c r="U26" s="288">
        <f>LABMAN!O62</f>
        <v>0</v>
      </c>
      <c r="V26" s="286">
        <f>LABMAN!P65</f>
        <v>0</v>
      </c>
      <c r="W26" s="286">
        <f>LABMAN!O65</f>
        <v>0</v>
      </c>
      <c r="X26" s="286">
        <f>LABMAN!P63</f>
        <v>0</v>
      </c>
      <c r="Y26" s="288">
        <f>LABMAN!O63</f>
        <v>181.67</v>
      </c>
      <c r="Z26" s="339">
        <f t="shared" si="0"/>
        <v>0</v>
      </c>
      <c r="AA26" s="345">
        <f t="shared" si="1"/>
        <v>73489.819999999992</v>
      </c>
      <c r="AD26" s="356"/>
      <c r="AE26" s="329"/>
    </row>
    <row r="27" spans="1:31" ht="18.75" customHeight="1" x14ac:dyDescent="0.2">
      <c r="A27" s="225" t="s">
        <v>107</v>
      </c>
      <c r="B27" s="330">
        <f>LATEC!P4</f>
        <v>0</v>
      </c>
      <c r="C27" s="287">
        <f>LATEC!O4</f>
        <v>1715.27</v>
      </c>
      <c r="D27" s="330">
        <f>LATEC!P5</f>
        <v>0</v>
      </c>
      <c r="E27" s="287">
        <f>LATEC!O5</f>
        <v>74400</v>
      </c>
      <c r="F27" s="330">
        <f>LATEC!P6</f>
        <v>0</v>
      </c>
      <c r="G27" s="287">
        <f>LATEC!O6</f>
        <v>1710</v>
      </c>
      <c r="H27" s="330">
        <f>LATEC!P11</f>
        <v>0</v>
      </c>
      <c r="I27" s="287">
        <f>LATEC!O11</f>
        <v>2107.25</v>
      </c>
      <c r="J27" s="330">
        <f>LATEC!P19</f>
        <v>0</v>
      </c>
      <c r="K27" s="287">
        <f>LATEC!O19</f>
        <v>1575.96</v>
      </c>
      <c r="L27" s="331">
        <f>LATEC!P25</f>
        <v>0</v>
      </c>
      <c r="M27" s="288">
        <f>LATEC!O25</f>
        <v>0</v>
      </c>
      <c r="N27" s="331">
        <f>LATEC!P16</f>
        <v>0</v>
      </c>
      <c r="O27" s="288">
        <f>LATEC!O16</f>
        <v>124771.75</v>
      </c>
      <c r="P27" s="288">
        <f>LATEC!P55</f>
        <v>0</v>
      </c>
      <c r="Q27" s="288">
        <f>LATEC!O55</f>
        <v>0</v>
      </c>
      <c r="R27" s="330">
        <f>LATEC!P59</f>
        <v>0</v>
      </c>
      <c r="S27" s="288">
        <f>LATEC!O59</f>
        <v>0</v>
      </c>
      <c r="T27" s="330">
        <f>LATEC!P62</f>
        <v>0</v>
      </c>
      <c r="U27" s="288">
        <f>LATEC!O62</f>
        <v>390</v>
      </c>
      <c r="V27" s="286">
        <f>LATEC!P65</f>
        <v>0</v>
      </c>
      <c r="W27" s="286">
        <f>LATEC!O65</f>
        <v>0</v>
      </c>
      <c r="X27" s="286">
        <f>LATEC!P63</f>
        <v>0</v>
      </c>
      <c r="Y27" s="288">
        <f>LATEC!O63</f>
        <v>230.62</v>
      </c>
      <c r="Z27" s="339">
        <f t="shared" si="0"/>
        <v>0</v>
      </c>
      <c r="AA27" s="345">
        <f t="shared" si="1"/>
        <v>206900.85</v>
      </c>
      <c r="AD27" s="356"/>
      <c r="AE27" s="329"/>
    </row>
    <row r="28" spans="1:31" ht="18.75" customHeight="1" x14ac:dyDescent="0.2">
      <c r="A28" s="226" t="s">
        <v>134</v>
      </c>
      <c r="B28" s="330">
        <f>PROVOC!P4</f>
        <v>0</v>
      </c>
      <c r="C28" s="287">
        <f>PROVOC!O4</f>
        <v>0</v>
      </c>
      <c r="D28" s="330">
        <f>PROVOC!P5</f>
        <v>0</v>
      </c>
      <c r="E28" s="287">
        <f>PROVOC!O5</f>
        <v>61200</v>
      </c>
      <c r="F28" s="330">
        <f>PROVOC!P6</f>
        <v>0</v>
      </c>
      <c r="G28" s="287">
        <f>PROVOC!O6</f>
        <v>0</v>
      </c>
      <c r="H28" s="330">
        <f>PROVOC!P11</f>
        <v>0</v>
      </c>
      <c r="I28" s="287">
        <f>PROVOC!O11</f>
        <v>0</v>
      </c>
      <c r="J28" s="330">
        <f>PROVOC!P19</f>
        <v>0</v>
      </c>
      <c r="K28" s="287">
        <f>PROVOC!O19</f>
        <v>1575.96</v>
      </c>
      <c r="L28" s="331">
        <f>PROVOC!P25</f>
        <v>0</v>
      </c>
      <c r="M28" s="288">
        <f>PROVOC!O25</f>
        <v>0</v>
      </c>
      <c r="N28" s="331">
        <f>PROVOC!P16</f>
        <v>0</v>
      </c>
      <c r="O28" s="288">
        <f>PROVOC!O16</f>
        <v>116919.99</v>
      </c>
      <c r="P28" s="288">
        <f>PROVOC!P55</f>
        <v>0</v>
      </c>
      <c r="Q28" s="288">
        <f>PROVOC!O55</f>
        <v>0</v>
      </c>
      <c r="R28" s="330">
        <f>PROVOC!P59</f>
        <v>0</v>
      </c>
      <c r="S28" s="288">
        <f>PROVOC!O59</f>
        <v>0</v>
      </c>
      <c r="T28" s="330">
        <f>PROVOC!P62</f>
        <v>0</v>
      </c>
      <c r="U28" s="288">
        <f>PROVOC!O62</f>
        <v>390</v>
      </c>
      <c r="V28" s="286">
        <f>PROVOC!P65</f>
        <v>0</v>
      </c>
      <c r="W28" s="286">
        <f>PROVOC!O65</f>
        <v>0</v>
      </c>
      <c r="X28" s="286">
        <f>PROVOC!P63</f>
        <v>0</v>
      </c>
      <c r="Y28" s="288">
        <f>PROVOC!O63</f>
        <v>696.82</v>
      </c>
      <c r="Z28" s="339">
        <f t="shared" si="0"/>
        <v>0</v>
      </c>
      <c r="AA28" s="345">
        <f t="shared" si="1"/>
        <v>180782.77000000002</v>
      </c>
      <c r="AD28" s="356"/>
      <c r="AE28" s="329"/>
    </row>
    <row r="29" spans="1:31" ht="18.75" customHeight="1" x14ac:dyDescent="0.2">
      <c r="A29" s="226" t="s">
        <v>108</v>
      </c>
      <c r="B29" s="330">
        <f>LABFORM!P4</f>
        <v>0</v>
      </c>
      <c r="C29" s="287">
        <f>LABFORM!O4</f>
        <v>0</v>
      </c>
      <c r="D29" s="330">
        <f>LABFORM!P5</f>
        <v>0</v>
      </c>
      <c r="E29" s="287">
        <f>LABFORM!O5</f>
        <v>0</v>
      </c>
      <c r="F29" s="330">
        <f>LABFORM!P6</f>
        <v>0</v>
      </c>
      <c r="G29" s="287">
        <f>LABFORM!O6</f>
        <v>0</v>
      </c>
      <c r="H29" s="330">
        <f>LABFORM!P11</f>
        <v>0</v>
      </c>
      <c r="I29" s="287">
        <f>LABFORM!O11</f>
        <v>0</v>
      </c>
      <c r="J29" s="330">
        <f>LABFORM!P19</f>
        <v>0</v>
      </c>
      <c r="K29" s="287">
        <f>LABFORM!O19</f>
        <v>1575.96</v>
      </c>
      <c r="L29" s="331">
        <f>LABFORM!P25</f>
        <v>0</v>
      </c>
      <c r="M29" s="288">
        <f>LABFORM!O25</f>
        <v>0</v>
      </c>
      <c r="N29" s="331">
        <f>LABFORM!P16</f>
        <v>0</v>
      </c>
      <c r="O29" s="288">
        <f>LABFORM!O16</f>
        <v>680064.79</v>
      </c>
      <c r="P29" s="288">
        <f>LABFORM!P55</f>
        <v>0</v>
      </c>
      <c r="Q29" s="288">
        <f>LABFORM!O55</f>
        <v>0</v>
      </c>
      <c r="R29" s="330">
        <f>LABFORM!P59</f>
        <v>0</v>
      </c>
      <c r="S29" s="288">
        <f>LABFORM!O59</f>
        <v>0</v>
      </c>
      <c r="T29" s="330">
        <f>LABFORM!P62</f>
        <v>0</v>
      </c>
      <c r="U29" s="288">
        <f>LABFORM!O62</f>
        <v>390</v>
      </c>
      <c r="V29" s="286">
        <f>LABFORM!P65</f>
        <v>0</v>
      </c>
      <c r="W29" s="286">
        <f>LABFORM!O65</f>
        <v>0</v>
      </c>
      <c r="X29" s="286">
        <f>LABFORM!P63</f>
        <v>0</v>
      </c>
      <c r="Y29" s="326">
        <f>LABFORM!O63</f>
        <v>189.28</v>
      </c>
      <c r="Z29" s="339">
        <f t="shared" si="0"/>
        <v>0</v>
      </c>
      <c r="AA29" s="345">
        <f t="shared" si="1"/>
        <v>682220.03</v>
      </c>
      <c r="AD29" s="356"/>
      <c r="AE29" s="329"/>
    </row>
    <row r="30" spans="1:31" ht="18.75" customHeight="1" thickBot="1" x14ac:dyDescent="0.25">
      <c r="A30" s="619" t="s">
        <v>109</v>
      </c>
      <c r="B30" s="620">
        <f>LATEPS!P4</f>
        <v>0</v>
      </c>
      <c r="C30" s="670">
        <f>LATEPS!O4</f>
        <v>0</v>
      </c>
      <c r="D30" s="620">
        <f>LATEPS!P5</f>
        <v>0</v>
      </c>
      <c r="E30" s="670">
        <f>LATEPS!O5</f>
        <v>0</v>
      </c>
      <c r="F30" s="620">
        <f>LATEPS!P6</f>
        <v>0</v>
      </c>
      <c r="G30" s="670">
        <f>LATEPS!O6</f>
        <v>0</v>
      </c>
      <c r="H30" s="620">
        <f>LATEPS!P11</f>
        <v>0</v>
      </c>
      <c r="I30" s="670">
        <f>LATEPS!O11</f>
        <v>0</v>
      </c>
      <c r="J30" s="620">
        <f>LATEPS!P19</f>
        <v>0</v>
      </c>
      <c r="K30" s="670">
        <f>LATEPS!O19</f>
        <v>1575.96</v>
      </c>
      <c r="L30" s="671">
        <f>LATEPS!P25</f>
        <v>0</v>
      </c>
      <c r="M30" s="670">
        <f>LATEPS!O25</f>
        <v>0</v>
      </c>
      <c r="N30" s="671">
        <f>LATEPS!P16</f>
        <v>0</v>
      </c>
      <c r="O30" s="670">
        <f>LATEPS!O16</f>
        <v>110990.15</v>
      </c>
      <c r="P30" s="670">
        <f>LATEPS!P55</f>
        <v>0</v>
      </c>
      <c r="Q30" s="670">
        <f>LATEPS!O55</f>
        <v>0</v>
      </c>
      <c r="R30" s="620">
        <f>LATEPS!P59</f>
        <v>0</v>
      </c>
      <c r="S30" s="670">
        <f>LATEPS!O59</f>
        <v>0</v>
      </c>
      <c r="T30" s="620">
        <f>LATEPS!P62</f>
        <v>0</v>
      </c>
      <c r="U30" s="670">
        <f>LATEPS!O62</f>
        <v>390</v>
      </c>
      <c r="V30" s="672">
        <f>LATEPS!P65</f>
        <v>0</v>
      </c>
      <c r="W30" s="672">
        <f>LATEPS!O65</f>
        <v>0</v>
      </c>
      <c r="X30" s="672">
        <f>LATEPS!P63</f>
        <v>0</v>
      </c>
      <c r="Y30" s="670">
        <f>LATEPS!O63</f>
        <v>186.32</v>
      </c>
      <c r="Z30" s="339">
        <f t="shared" si="0"/>
        <v>0</v>
      </c>
      <c r="AA30" s="345">
        <f t="shared" si="1"/>
        <v>113142.43000000001</v>
      </c>
      <c r="AB30" s="294"/>
      <c r="AD30" s="356"/>
      <c r="AE30" s="329"/>
    </row>
    <row r="31" spans="1:31" ht="18.75" customHeight="1" thickBot="1" x14ac:dyDescent="0.25">
      <c r="A31" s="349" t="s">
        <v>12</v>
      </c>
      <c r="B31" s="360">
        <f t="shared" ref="B31:H31" si="2">SUM(B6:B30)</f>
        <v>0</v>
      </c>
      <c r="C31" s="673">
        <f t="shared" si="2"/>
        <v>7873.85</v>
      </c>
      <c r="D31" s="360">
        <f t="shared" si="2"/>
        <v>0</v>
      </c>
      <c r="E31" s="673">
        <f t="shared" si="2"/>
        <v>208600</v>
      </c>
      <c r="F31" s="360">
        <f t="shared" si="2"/>
        <v>0</v>
      </c>
      <c r="G31" s="673">
        <f t="shared" si="2"/>
        <v>15536.78</v>
      </c>
      <c r="H31" s="360">
        <f t="shared" si="2"/>
        <v>0</v>
      </c>
      <c r="I31" s="673">
        <f t="shared" ref="I31:Y31" si="3">SUM(I6:I30)</f>
        <v>31316.809999999998</v>
      </c>
      <c r="J31" s="360">
        <f t="shared" si="3"/>
        <v>0</v>
      </c>
      <c r="K31" s="673">
        <f t="shared" si="3"/>
        <v>14971.619999999999</v>
      </c>
      <c r="L31" s="360">
        <f t="shared" si="3"/>
        <v>0</v>
      </c>
      <c r="M31" s="673">
        <f t="shared" si="3"/>
        <v>594792.98</v>
      </c>
      <c r="N31" s="674">
        <f t="shared" si="3"/>
        <v>0</v>
      </c>
      <c r="O31" s="673">
        <f t="shared" si="3"/>
        <v>2969797.5999999996</v>
      </c>
      <c r="P31" s="673">
        <f>SUM(P6:P30)</f>
        <v>0</v>
      </c>
      <c r="Q31" s="673">
        <f>SUM(Q6:Q30)</f>
        <v>51180.740000000005</v>
      </c>
      <c r="R31" s="360">
        <f t="shared" si="3"/>
        <v>0</v>
      </c>
      <c r="S31" s="673">
        <f t="shared" si="3"/>
        <v>0</v>
      </c>
      <c r="T31" s="360">
        <f t="shared" ref="T31:U31" si="4">SUM(T6:T30)</f>
        <v>0</v>
      </c>
      <c r="U31" s="673">
        <f t="shared" si="4"/>
        <v>3700</v>
      </c>
      <c r="V31" s="673">
        <f t="shared" si="3"/>
        <v>0</v>
      </c>
      <c r="W31" s="673">
        <f t="shared" si="3"/>
        <v>0</v>
      </c>
      <c r="X31" s="673">
        <f t="shared" si="3"/>
        <v>0</v>
      </c>
      <c r="Y31" s="673">
        <f t="shared" si="3"/>
        <v>43212.37999999999</v>
      </c>
      <c r="Z31" s="675">
        <f>SUM(Z6:Z30)</f>
        <v>0</v>
      </c>
      <c r="AA31" s="676">
        <f>SUM(AA6:AA30)</f>
        <v>3940982.7600000002</v>
      </c>
      <c r="AB31" s="294"/>
      <c r="AD31" s="294"/>
      <c r="AE31" s="329"/>
    </row>
    <row r="32" spans="1:31" x14ac:dyDescent="0.2">
      <c r="I32" s="294"/>
      <c r="N32" s="291"/>
      <c r="AE32" s="329"/>
    </row>
    <row r="33" spans="6:30" x14ac:dyDescent="0.2">
      <c r="N33" s="294"/>
      <c r="O33" s="294"/>
      <c r="P33" s="294"/>
      <c r="Q33" s="294"/>
      <c r="R33" s="294"/>
      <c r="T33" s="294"/>
      <c r="Z33" s="457"/>
      <c r="AA33" s="449"/>
    </row>
    <row r="34" spans="6:30" x14ac:dyDescent="0.2">
      <c r="M34" s="329"/>
      <c r="N34" s="291"/>
      <c r="Z34" s="329"/>
      <c r="AA34" s="329"/>
    </row>
    <row r="35" spans="6:30" x14ac:dyDescent="0.2">
      <c r="H35" s="294"/>
      <c r="J35" s="294"/>
      <c r="L35" s="294"/>
      <c r="N35" s="291"/>
      <c r="R35" s="294"/>
      <c r="T35" s="294"/>
      <c r="X35" s="294"/>
      <c r="Z35" s="294"/>
      <c r="AD35" s="356"/>
    </row>
    <row r="36" spans="6:30" x14ac:dyDescent="0.2">
      <c r="F36" s="294"/>
      <c r="N36" s="291"/>
      <c r="S36" s="294"/>
      <c r="U36" s="294"/>
      <c r="AD36" s="356"/>
    </row>
    <row r="37" spans="6:30" x14ac:dyDescent="0.2">
      <c r="N37" s="291"/>
    </row>
    <row r="38" spans="6:30" x14ac:dyDescent="0.2">
      <c r="N38" s="291"/>
    </row>
    <row r="39" spans="6:30" x14ac:dyDescent="0.2">
      <c r="N39" s="291"/>
    </row>
    <row r="40" spans="6:30" x14ac:dyDescent="0.2">
      <c r="N40" s="291"/>
    </row>
    <row r="41" spans="6:30" x14ac:dyDescent="0.2">
      <c r="N41" s="291"/>
    </row>
    <row r="42" spans="6:30" x14ac:dyDescent="0.2">
      <c r="N42" s="291"/>
    </row>
    <row r="43" spans="6:30" x14ac:dyDescent="0.2">
      <c r="N43" s="291"/>
    </row>
    <row r="44" spans="6:30" x14ac:dyDescent="0.2">
      <c r="N44" s="291"/>
    </row>
    <row r="45" spans="6:30" x14ac:dyDescent="0.2">
      <c r="N45" s="291"/>
    </row>
    <row r="46" spans="6:30" x14ac:dyDescent="0.2">
      <c r="N46" s="291"/>
    </row>
    <row r="47" spans="6:30" x14ac:dyDescent="0.2">
      <c r="N47" s="291"/>
    </row>
    <row r="48" spans="6:30" x14ac:dyDescent="0.2">
      <c r="N48" s="291"/>
    </row>
    <row r="49" spans="3:14" x14ac:dyDescent="0.2">
      <c r="N49" s="291"/>
    </row>
    <row r="50" spans="3:14" x14ac:dyDescent="0.2">
      <c r="N50" s="291"/>
    </row>
    <row r="51" spans="3:14" x14ac:dyDescent="0.2">
      <c r="N51" s="291"/>
    </row>
    <row r="52" spans="3:14" x14ac:dyDescent="0.2">
      <c r="N52" s="291"/>
    </row>
    <row r="53" spans="3:14" x14ac:dyDescent="0.2">
      <c r="N53" s="291"/>
    </row>
    <row r="54" spans="3:14" x14ac:dyDescent="0.2">
      <c r="N54" s="291"/>
    </row>
    <row r="55" spans="3:14" x14ac:dyDescent="0.2">
      <c r="C55" s="763" t="s">
        <v>401</v>
      </c>
      <c r="N55" s="291"/>
    </row>
    <row r="56" spans="3:14" x14ac:dyDescent="0.2">
      <c r="N56" s="291"/>
    </row>
    <row r="57" spans="3:14" x14ac:dyDescent="0.2">
      <c r="N57" s="291"/>
    </row>
    <row r="58" spans="3:14" x14ac:dyDescent="0.2">
      <c r="N58" s="291"/>
    </row>
    <row r="59" spans="3:14" x14ac:dyDescent="0.2">
      <c r="N59" s="291"/>
    </row>
    <row r="60" spans="3:14" x14ac:dyDescent="0.2">
      <c r="N60" s="291"/>
    </row>
    <row r="61" spans="3:14" x14ac:dyDescent="0.2">
      <c r="N61" s="291"/>
    </row>
    <row r="62" spans="3:14" x14ac:dyDescent="0.2">
      <c r="N62" s="291"/>
    </row>
    <row r="63" spans="3:14" x14ac:dyDescent="0.2">
      <c r="N63" s="291"/>
    </row>
    <row r="64" spans="3:14" x14ac:dyDescent="0.2">
      <c r="N64" s="291"/>
    </row>
    <row r="65" spans="14:14" x14ac:dyDescent="0.2">
      <c r="N65" s="291"/>
    </row>
    <row r="66" spans="14:14" x14ac:dyDescent="0.2">
      <c r="N66" s="291"/>
    </row>
    <row r="67" spans="14:14" x14ac:dyDescent="0.2">
      <c r="N67" s="291"/>
    </row>
    <row r="68" spans="14:14" x14ac:dyDescent="0.2">
      <c r="N68" s="291"/>
    </row>
    <row r="69" spans="14:14" x14ac:dyDescent="0.2">
      <c r="N69" s="291"/>
    </row>
    <row r="70" spans="14:14" x14ac:dyDescent="0.2">
      <c r="N70" s="291"/>
    </row>
    <row r="71" spans="14:14" x14ac:dyDescent="0.2">
      <c r="N71" s="291"/>
    </row>
    <row r="72" spans="14:14" x14ac:dyDescent="0.2">
      <c r="N72" s="291"/>
    </row>
    <row r="73" spans="14:14" x14ac:dyDescent="0.2">
      <c r="N73" s="291"/>
    </row>
    <row r="74" spans="14:14" x14ac:dyDescent="0.2">
      <c r="N74" s="291"/>
    </row>
    <row r="75" spans="14:14" x14ac:dyDescent="0.2">
      <c r="N75" s="291"/>
    </row>
    <row r="76" spans="14:14" x14ac:dyDescent="0.2">
      <c r="N76" s="291"/>
    </row>
    <row r="77" spans="14:14" x14ac:dyDescent="0.2">
      <c r="N77" s="291"/>
    </row>
    <row r="78" spans="14:14" x14ac:dyDescent="0.2">
      <c r="N78" s="291"/>
    </row>
    <row r="79" spans="14:14" x14ac:dyDescent="0.2">
      <c r="N79" s="291"/>
    </row>
    <row r="80" spans="14:14" x14ac:dyDescent="0.2">
      <c r="N80" s="291"/>
    </row>
    <row r="81" spans="1:14" x14ac:dyDescent="0.2">
      <c r="N81" s="291"/>
    </row>
    <row r="82" spans="1:14" ht="26.25" customHeight="1" x14ac:dyDescent="0.2">
      <c r="N82" s="291"/>
    </row>
    <row r="83" spans="1:14" x14ac:dyDescent="0.2">
      <c r="N83" s="291"/>
    </row>
    <row r="84" spans="1:14" ht="20.25" customHeight="1" x14ac:dyDescent="0.2">
      <c r="N84" s="291"/>
    </row>
    <row r="85" spans="1:14" ht="26.25" customHeight="1" x14ac:dyDescent="0.2">
      <c r="A85" s="770"/>
      <c r="B85" s="870" t="s">
        <v>175</v>
      </c>
      <c r="C85" s="863" t="s">
        <v>71</v>
      </c>
      <c r="N85" s="291"/>
    </row>
    <row r="86" spans="1:14" x14ac:dyDescent="0.2">
      <c r="A86" s="771" t="s">
        <v>272</v>
      </c>
      <c r="B86" s="775">
        <v>0</v>
      </c>
      <c r="C86" s="775">
        <v>208600</v>
      </c>
      <c r="N86" s="291"/>
    </row>
    <row r="87" spans="1:14" x14ac:dyDescent="0.2">
      <c r="A87" s="771" t="s">
        <v>273</v>
      </c>
      <c r="B87" s="775">
        <v>0</v>
      </c>
      <c r="C87" s="775">
        <v>15536.78</v>
      </c>
      <c r="N87" s="291"/>
    </row>
    <row r="88" spans="1:14" x14ac:dyDescent="0.2">
      <c r="A88" s="771" t="s">
        <v>276</v>
      </c>
      <c r="B88" s="775">
        <v>0</v>
      </c>
      <c r="C88" s="775">
        <v>594792.98</v>
      </c>
      <c r="D88"/>
      <c r="N88" s="291"/>
    </row>
    <row r="89" spans="1:14" x14ac:dyDescent="0.2">
      <c r="A89" s="771" t="s">
        <v>399</v>
      </c>
      <c r="B89" s="775">
        <v>0</v>
      </c>
      <c r="C89" s="775">
        <v>2969797.6</v>
      </c>
      <c r="D89"/>
      <c r="N89" s="291"/>
    </row>
    <row r="90" spans="1:14" x14ac:dyDescent="0.2">
      <c r="A90" s="771" t="s">
        <v>400</v>
      </c>
      <c r="B90" s="775">
        <v>0</v>
      </c>
      <c r="C90" s="775">
        <v>152255.4</v>
      </c>
      <c r="D90"/>
      <c r="N90" s="291"/>
    </row>
    <row r="91" spans="1:14" x14ac:dyDescent="0.2">
      <c r="A91" s="770"/>
      <c r="B91"/>
      <c r="C91" s="862">
        <f>SUM(C86:C90)</f>
        <v>3940982.7600000002</v>
      </c>
      <c r="N91" s="291"/>
    </row>
    <row r="92" spans="1:14" x14ac:dyDescent="0.2">
      <c r="A92" s="770"/>
      <c r="B92" s="770"/>
      <c r="C92" s="770"/>
      <c r="N92" s="291"/>
    </row>
    <row r="93" spans="1:14" x14ac:dyDescent="0.2">
      <c r="A93" s="773"/>
      <c r="B93" s="773" t="s">
        <v>392</v>
      </c>
      <c r="C93" s="773" t="s">
        <v>125</v>
      </c>
      <c r="E93" s="861"/>
      <c r="N93" s="291"/>
    </row>
    <row r="94" spans="1:14" x14ac:dyDescent="0.2">
      <c r="A94" s="774" t="s">
        <v>402</v>
      </c>
      <c r="B94" s="775">
        <v>0</v>
      </c>
      <c r="C94" s="775">
        <v>1759476.19</v>
      </c>
      <c r="E94" s="329"/>
      <c r="N94" s="291"/>
    </row>
    <row r="95" spans="1:14" x14ac:dyDescent="0.2">
      <c r="A95" s="774" t="s">
        <v>403</v>
      </c>
      <c r="B95" s="775">
        <v>0</v>
      </c>
      <c r="C95" s="775">
        <v>1210321.4099999999</v>
      </c>
      <c r="N95" s="291"/>
    </row>
    <row r="96" spans="1:14" x14ac:dyDescent="0.2">
      <c r="A96" s="770"/>
      <c r="B96" s="770"/>
      <c r="C96" s="862">
        <f>C94+C95</f>
        <v>2969797.5999999996</v>
      </c>
      <c r="N96" s="291"/>
    </row>
    <row r="97" spans="1:14" x14ac:dyDescent="0.2">
      <c r="A97" s="770"/>
      <c r="B97" s="770"/>
      <c r="C97" s="770"/>
      <c r="N97" s="291"/>
    </row>
    <row r="98" spans="1:14" x14ac:dyDescent="0.2">
      <c r="A98" s="773" t="s">
        <v>49</v>
      </c>
      <c r="B98" s="773" t="s">
        <v>392</v>
      </c>
      <c r="C98" s="773" t="s">
        <v>125</v>
      </c>
      <c r="N98" s="291"/>
    </row>
    <row r="99" spans="1:14" x14ac:dyDescent="0.2">
      <c r="A99" s="771" t="s">
        <v>272</v>
      </c>
      <c r="B99" s="772">
        <v>0</v>
      </c>
      <c r="C99" s="772">
        <v>208600</v>
      </c>
      <c r="N99" s="291"/>
    </row>
    <row r="100" spans="1:14" x14ac:dyDescent="0.2">
      <c r="A100" s="771" t="s">
        <v>273</v>
      </c>
      <c r="B100" s="772">
        <v>0</v>
      </c>
      <c r="C100" s="772">
        <f>SUM(C101:C102)</f>
        <v>15536.78</v>
      </c>
      <c r="N100" s="291"/>
    </row>
    <row r="101" spans="1:14" x14ac:dyDescent="0.2">
      <c r="A101" s="774" t="s">
        <v>393</v>
      </c>
      <c r="B101" s="775">
        <v>0</v>
      </c>
      <c r="C101" s="775">
        <v>0</v>
      </c>
      <c r="N101" s="291"/>
    </row>
    <row r="102" spans="1:14" x14ac:dyDescent="0.2">
      <c r="A102" s="774" t="s">
        <v>394</v>
      </c>
      <c r="B102" s="775">
        <v>0</v>
      </c>
      <c r="C102" s="775">
        <v>15536.78</v>
      </c>
      <c r="N102" s="291"/>
    </row>
    <row r="103" spans="1:14" x14ac:dyDescent="0.2">
      <c r="A103" s="771" t="s">
        <v>276</v>
      </c>
      <c r="B103" s="772">
        <v>0</v>
      </c>
      <c r="C103" s="772">
        <f>SUM(C104:C107)</f>
        <v>594792.98</v>
      </c>
      <c r="N103" s="291"/>
    </row>
    <row r="104" spans="1:14" x14ac:dyDescent="0.2">
      <c r="A104" s="774" t="s">
        <v>395</v>
      </c>
      <c r="B104" s="775">
        <v>0</v>
      </c>
      <c r="C104" s="775">
        <v>385410</v>
      </c>
      <c r="N104" s="291"/>
    </row>
    <row r="105" spans="1:14" x14ac:dyDescent="0.2">
      <c r="A105" s="774" t="s">
        <v>396</v>
      </c>
      <c r="B105" s="775">
        <v>0</v>
      </c>
      <c r="C105" s="775">
        <v>62979.76</v>
      </c>
      <c r="N105" s="291"/>
    </row>
    <row r="106" spans="1:14" x14ac:dyDescent="0.2">
      <c r="A106" s="774" t="s">
        <v>397</v>
      </c>
      <c r="B106" s="775">
        <v>0</v>
      </c>
      <c r="C106" s="775">
        <v>109000</v>
      </c>
      <c r="N106" s="291"/>
    </row>
    <row r="107" spans="1:14" x14ac:dyDescent="0.2">
      <c r="A107" s="774" t="s">
        <v>398</v>
      </c>
      <c r="B107" s="775">
        <v>0</v>
      </c>
      <c r="C107" s="775">
        <v>37403.22</v>
      </c>
      <c r="N107" s="291"/>
    </row>
    <row r="108" spans="1:14" x14ac:dyDescent="0.2">
      <c r="A108" s="771" t="s">
        <v>399</v>
      </c>
      <c r="B108" s="772">
        <v>0</v>
      </c>
      <c r="C108" s="772">
        <f>SUM(C109:C110)</f>
        <v>2969797.5999999996</v>
      </c>
      <c r="N108" s="291"/>
    </row>
    <row r="109" spans="1:14" x14ac:dyDescent="0.2">
      <c r="A109" s="774" t="s">
        <v>402</v>
      </c>
      <c r="B109" s="775">
        <v>0</v>
      </c>
      <c r="C109" s="775">
        <v>1759476.19</v>
      </c>
      <c r="N109" s="291"/>
    </row>
    <row r="110" spans="1:14" x14ac:dyDescent="0.2">
      <c r="A110" s="774" t="s">
        <v>403</v>
      </c>
      <c r="B110" s="775">
        <v>0</v>
      </c>
      <c r="C110" s="775">
        <v>1210321.4099999999</v>
      </c>
      <c r="N110" s="291"/>
    </row>
    <row r="111" spans="1:14" x14ac:dyDescent="0.2">
      <c r="A111" s="771" t="s">
        <v>435</v>
      </c>
      <c r="B111" s="772">
        <v>0</v>
      </c>
      <c r="C111" s="772">
        <v>43212.380000000005</v>
      </c>
      <c r="N111" s="291"/>
    </row>
    <row r="112" spans="1:14" x14ac:dyDescent="0.2">
      <c r="A112" s="771" t="s">
        <v>400</v>
      </c>
      <c r="B112" s="772">
        <v>0</v>
      </c>
      <c r="C112" s="772">
        <v>109043.02</v>
      </c>
      <c r="E112" s="861"/>
      <c r="N112" s="291"/>
    </row>
    <row r="113" spans="1:14" x14ac:dyDescent="0.2">
      <c r="A113" s="774" t="s">
        <v>12</v>
      </c>
      <c r="B113" s="775">
        <v>0</v>
      </c>
      <c r="C113" s="775">
        <f>C99+C100+C103+C108+C111+C112</f>
        <v>3940982.7599999993</v>
      </c>
      <c r="N113" s="291"/>
    </row>
    <row r="114" spans="1:14" x14ac:dyDescent="0.2">
      <c r="N114" s="291"/>
    </row>
    <row r="115" spans="1:14" x14ac:dyDescent="0.2">
      <c r="N115" s="291"/>
    </row>
    <row r="116" spans="1:14" x14ac:dyDescent="0.2">
      <c r="N116" s="291"/>
    </row>
    <row r="117" spans="1:14" x14ac:dyDescent="0.2">
      <c r="N117" s="291"/>
    </row>
    <row r="118" spans="1:14" x14ac:dyDescent="0.2">
      <c r="N118" s="291"/>
    </row>
    <row r="119" spans="1:14" x14ac:dyDescent="0.2">
      <c r="N119" s="291"/>
    </row>
    <row r="120" spans="1:14" x14ac:dyDescent="0.2">
      <c r="N120" s="291"/>
    </row>
    <row r="121" spans="1:14" x14ac:dyDescent="0.2">
      <c r="N121" s="291"/>
    </row>
    <row r="122" spans="1:14" x14ac:dyDescent="0.2">
      <c r="N122" s="291"/>
    </row>
    <row r="123" spans="1:14" x14ac:dyDescent="0.2">
      <c r="N123" s="291"/>
    </row>
    <row r="124" spans="1:14" x14ac:dyDescent="0.2">
      <c r="N124" s="291"/>
    </row>
    <row r="125" spans="1:14" x14ac:dyDescent="0.2">
      <c r="N125" s="291"/>
    </row>
    <row r="126" spans="1:14" x14ac:dyDescent="0.2">
      <c r="N126" s="291"/>
    </row>
    <row r="127" spans="1:14" x14ac:dyDescent="0.2">
      <c r="N127" s="291"/>
    </row>
    <row r="128" spans="1:14" x14ac:dyDescent="0.2">
      <c r="N128" s="291"/>
    </row>
    <row r="129" spans="14:14" x14ac:dyDescent="0.2">
      <c r="N129" s="291"/>
    </row>
    <row r="130" spans="14:14" x14ac:dyDescent="0.2">
      <c r="N130" s="291"/>
    </row>
    <row r="131" spans="14:14" x14ac:dyDescent="0.2">
      <c r="N131" s="291"/>
    </row>
    <row r="132" spans="14:14" x14ac:dyDescent="0.2">
      <c r="N132" s="291"/>
    </row>
    <row r="133" spans="14:14" x14ac:dyDescent="0.2">
      <c r="N133" s="291"/>
    </row>
    <row r="134" spans="14:14" x14ac:dyDescent="0.2">
      <c r="N134" s="291"/>
    </row>
    <row r="135" spans="14:14" x14ac:dyDescent="0.2">
      <c r="N135" s="291"/>
    </row>
    <row r="136" spans="14:14" x14ac:dyDescent="0.2">
      <c r="N136" s="291"/>
    </row>
    <row r="137" spans="14:14" x14ac:dyDescent="0.2">
      <c r="N137" s="291"/>
    </row>
    <row r="138" spans="14:14" x14ac:dyDescent="0.2">
      <c r="N138" s="291"/>
    </row>
    <row r="139" spans="14:14" x14ac:dyDescent="0.2">
      <c r="N139" s="291"/>
    </row>
    <row r="140" spans="14:14" x14ac:dyDescent="0.2">
      <c r="N140" s="291"/>
    </row>
    <row r="141" spans="14:14" x14ac:dyDescent="0.2">
      <c r="N141" s="291"/>
    </row>
    <row r="142" spans="14:14" x14ac:dyDescent="0.2">
      <c r="N142" s="291"/>
    </row>
    <row r="143" spans="14:14" x14ac:dyDescent="0.2">
      <c r="N143" s="291"/>
    </row>
    <row r="144" spans="14:14" x14ac:dyDescent="0.2">
      <c r="N144" s="291"/>
    </row>
    <row r="145" spans="14:14" x14ac:dyDescent="0.2">
      <c r="N145" s="291"/>
    </row>
    <row r="146" spans="14:14" x14ac:dyDescent="0.2">
      <c r="N146" s="291"/>
    </row>
    <row r="147" spans="14:14" x14ac:dyDescent="0.2">
      <c r="N147" s="291"/>
    </row>
    <row r="148" spans="14:14" x14ac:dyDescent="0.2">
      <c r="N148" s="291"/>
    </row>
    <row r="149" spans="14:14" x14ac:dyDescent="0.2">
      <c r="N149" s="291"/>
    </row>
    <row r="150" spans="14:14" x14ac:dyDescent="0.2">
      <c r="N150" s="291"/>
    </row>
    <row r="151" spans="14:14" x14ac:dyDescent="0.2">
      <c r="N151" s="291"/>
    </row>
    <row r="152" spans="14:14" x14ac:dyDescent="0.2">
      <c r="N152" s="291"/>
    </row>
    <row r="153" spans="14:14" x14ac:dyDescent="0.2">
      <c r="N153" s="291"/>
    </row>
    <row r="154" spans="14:14" x14ac:dyDescent="0.2">
      <c r="N154" s="291"/>
    </row>
    <row r="155" spans="14:14" x14ac:dyDescent="0.2">
      <c r="N155" s="291"/>
    </row>
    <row r="156" spans="14:14" x14ac:dyDescent="0.2">
      <c r="N156" s="291"/>
    </row>
    <row r="157" spans="14:14" x14ac:dyDescent="0.2">
      <c r="N157" s="291"/>
    </row>
    <row r="158" spans="14:14" x14ac:dyDescent="0.2">
      <c r="N158" s="291"/>
    </row>
    <row r="159" spans="14:14" x14ac:dyDescent="0.2">
      <c r="N159" s="291"/>
    </row>
    <row r="160" spans="14:14" x14ac:dyDescent="0.2">
      <c r="N160" s="291"/>
    </row>
    <row r="161" spans="14:14" x14ac:dyDescent="0.2">
      <c r="N161" s="291"/>
    </row>
    <row r="162" spans="14:14" x14ac:dyDescent="0.2">
      <c r="N162" s="291"/>
    </row>
    <row r="163" spans="14:14" x14ac:dyDescent="0.2">
      <c r="N163" s="291"/>
    </row>
    <row r="164" spans="14:14" x14ac:dyDescent="0.2">
      <c r="N164" s="291"/>
    </row>
    <row r="165" spans="14:14" x14ac:dyDescent="0.2">
      <c r="N165" s="291"/>
    </row>
    <row r="166" spans="14:14" x14ac:dyDescent="0.2">
      <c r="N166" s="291"/>
    </row>
    <row r="167" spans="14:14" x14ac:dyDescent="0.2">
      <c r="N167" s="291"/>
    </row>
    <row r="168" spans="14:14" x14ac:dyDescent="0.2">
      <c r="N168" s="291"/>
    </row>
    <row r="169" spans="14:14" x14ac:dyDescent="0.2">
      <c r="N169" s="291"/>
    </row>
    <row r="170" spans="14:14" x14ac:dyDescent="0.2">
      <c r="N170" s="291"/>
    </row>
    <row r="171" spans="14:14" x14ac:dyDescent="0.2">
      <c r="N171" s="291"/>
    </row>
    <row r="172" spans="14:14" x14ac:dyDescent="0.2">
      <c r="N172" s="291"/>
    </row>
    <row r="173" spans="14:14" x14ac:dyDescent="0.2">
      <c r="N173" s="291"/>
    </row>
    <row r="174" spans="14:14" x14ac:dyDescent="0.2">
      <c r="N174" s="291"/>
    </row>
    <row r="175" spans="14:14" x14ac:dyDescent="0.2">
      <c r="N175" s="291"/>
    </row>
    <row r="176" spans="14:14" x14ac:dyDescent="0.2">
      <c r="N176" s="291"/>
    </row>
    <row r="177" spans="14:14" x14ac:dyDescent="0.2">
      <c r="N177" s="291"/>
    </row>
    <row r="178" spans="14:14" x14ac:dyDescent="0.2">
      <c r="N178" s="291"/>
    </row>
    <row r="179" spans="14:14" x14ac:dyDescent="0.2">
      <c r="N179" s="291"/>
    </row>
    <row r="180" spans="14:14" x14ac:dyDescent="0.2">
      <c r="N180" s="291"/>
    </row>
    <row r="181" spans="14:14" x14ac:dyDescent="0.2">
      <c r="N181" s="291"/>
    </row>
    <row r="182" spans="14:14" x14ac:dyDescent="0.2">
      <c r="N182" s="291"/>
    </row>
    <row r="183" spans="14:14" x14ac:dyDescent="0.2">
      <c r="N183" s="291"/>
    </row>
    <row r="184" spans="14:14" x14ac:dyDescent="0.2">
      <c r="N184" s="291"/>
    </row>
    <row r="185" spans="14:14" x14ac:dyDescent="0.2">
      <c r="N185" s="291"/>
    </row>
    <row r="186" spans="14:14" x14ac:dyDescent="0.2">
      <c r="N186" s="291"/>
    </row>
    <row r="187" spans="14:14" x14ac:dyDescent="0.2">
      <c r="N187" s="291"/>
    </row>
    <row r="188" spans="14:14" x14ac:dyDescent="0.2">
      <c r="N188" s="291"/>
    </row>
    <row r="189" spans="14:14" x14ac:dyDescent="0.2">
      <c r="N189" s="291"/>
    </row>
    <row r="190" spans="14:14" x14ac:dyDescent="0.2">
      <c r="N190" s="291"/>
    </row>
    <row r="191" spans="14:14" x14ac:dyDescent="0.2">
      <c r="N191" s="291"/>
    </row>
    <row r="192" spans="14:14" x14ac:dyDescent="0.2">
      <c r="N192" s="291"/>
    </row>
    <row r="193" spans="14:14" x14ac:dyDescent="0.2">
      <c r="N193" s="291"/>
    </row>
    <row r="194" spans="14:14" x14ac:dyDescent="0.2">
      <c r="N194" s="291"/>
    </row>
    <row r="195" spans="14:14" x14ac:dyDescent="0.2">
      <c r="N195" s="291"/>
    </row>
    <row r="196" spans="14:14" x14ac:dyDescent="0.2">
      <c r="N196" s="291"/>
    </row>
    <row r="197" spans="14:14" x14ac:dyDescent="0.2">
      <c r="N197" s="291"/>
    </row>
    <row r="198" spans="14:14" x14ac:dyDescent="0.2">
      <c r="N198" s="291"/>
    </row>
    <row r="199" spans="14:14" x14ac:dyDescent="0.2">
      <c r="N199" s="291"/>
    </row>
    <row r="200" spans="14:14" x14ac:dyDescent="0.2">
      <c r="N200" s="291"/>
    </row>
    <row r="201" spans="14:14" x14ac:dyDescent="0.2">
      <c r="N201" s="291"/>
    </row>
    <row r="202" spans="14:14" x14ac:dyDescent="0.2">
      <c r="N202" s="291"/>
    </row>
    <row r="203" spans="14:14" x14ac:dyDescent="0.2">
      <c r="N203" s="291"/>
    </row>
    <row r="204" spans="14:14" x14ac:dyDescent="0.2">
      <c r="N204" s="291"/>
    </row>
    <row r="205" spans="14:14" x14ac:dyDescent="0.2">
      <c r="N205" s="291"/>
    </row>
    <row r="206" spans="14:14" x14ac:dyDescent="0.2">
      <c r="N206" s="291"/>
    </row>
    <row r="207" spans="14:14" x14ac:dyDescent="0.2">
      <c r="N207" s="291"/>
    </row>
    <row r="208" spans="14:14" x14ac:dyDescent="0.2">
      <c r="N208" s="291"/>
    </row>
    <row r="209" spans="14:14" x14ac:dyDescent="0.2">
      <c r="N209" s="291"/>
    </row>
    <row r="210" spans="14:14" x14ac:dyDescent="0.2">
      <c r="N210" s="291"/>
    </row>
    <row r="211" spans="14:14" x14ac:dyDescent="0.2">
      <c r="N211" s="291"/>
    </row>
    <row r="212" spans="14:14" x14ac:dyDescent="0.2">
      <c r="N212" s="291"/>
    </row>
    <row r="213" spans="14:14" x14ac:dyDescent="0.2">
      <c r="N213" s="291"/>
    </row>
    <row r="214" spans="14:14" x14ac:dyDescent="0.2">
      <c r="N214" s="291"/>
    </row>
    <row r="215" spans="14:14" x14ac:dyDescent="0.2">
      <c r="N215" s="291"/>
    </row>
    <row r="216" spans="14:14" x14ac:dyDescent="0.2">
      <c r="N216" s="291"/>
    </row>
    <row r="217" spans="14:14" x14ac:dyDescent="0.2">
      <c r="N217" s="291"/>
    </row>
    <row r="218" spans="14:14" x14ac:dyDescent="0.2">
      <c r="N218" s="291"/>
    </row>
    <row r="219" spans="14:14" x14ac:dyDescent="0.2">
      <c r="N219" s="291"/>
    </row>
    <row r="220" spans="14:14" x14ac:dyDescent="0.2">
      <c r="N220" s="291"/>
    </row>
    <row r="221" spans="14:14" x14ac:dyDescent="0.2">
      <c r="N221" s="291"/>
    </row>
    <row r="222" spans="14:14" x14ac:dyDescent="0.2">
      <c r="N222" s="291"/>
    </row>
    <row r="223" spans="14:14" x14ac:dyDescent="0.2">
      <c r="N223" s="291"/>
    </row>
    <row r="224" spans="14:14" x14ac:dyDescent="0.2">
      <c r="N224" s="291"/>
    </row>
    <row r="225" spans="14:14" x14ac:dyDescent="0.2">
      <c r="N225" s="291"/>
    </row>
    <row r="226" spans="14:14" x14ac:dyDescent="0.2">
      <c r="N226" s="291"/>
    </row>
    <row r="227" spans="14:14" x14ac:dyDescent="0.2">
      <c r="N227" s="291"/>
    </row>
    <row r="228" spans="14:14" x14ac:dyDescent="0.2">
      <c r="N228" s="291"/>
    </row>
    <row r="229" spans="14:14" x14ac:dyDescent="0.2">
      <c r="N229" s="291"/>
    </row>
    <row r="230" spans="14:14" x14ac:dyDescent="0.2">
      <c r="N230" s="291"/>
    </row>
    <row r="231" spans="14:14" x14ac:dyDescent="0.2">
      <c r="N231" s="291"/>
    </row>
    <row r="232" spans="14:14" x14ac:dyDescent="0.2">
      <c r="N232" s="291"/>
    </row>
    <row r="233" spans="14:14" x14ac:dyDescent="0.2">
      <c r="N233" s="291"/>
    </row>
    <row r="234" spans="14:14" x14ac:dyDescent="0.2">
      <c r="N234" s="291"/>
    </row>
    <row r="235" spans="14:14" x14ac:dyDescent="0.2">
      <c r="N235" s="291"/>
    </row>
    <row r="236" spans="14:14" x14ac:dyDescent="0.2">
      <c r="N236" s="291"/>
    </row>
    <row r="237" spans="14:14" x14ac:dyDescent="0.2">
      <c r="N237" s="291"/>
    </row>
    <row r="238" spans="14:14" x14ac:dyDescent="0.2">
      <c r="N238" s="291"/>
    </row>
    <row r="239" spans="14:14" x14ac:dyDescent="0.2">
      <c r="N239" s="291"/>
    </row>
    <row r="240" spans="14:14" x14ac:dyDescent="0.2">
      <c r="N240" s="291"/>
    </row>
    <row r="241" spans="14:14" x14ac:dyDescent="0.2">
      <c r="N241" s="291"/>
    </row>
    <row r="242" spans="14:14" x14ac:dyDescent="0.2">
      <c r="N242" s="291"/>
    </row>
    <row r="243" spans="14:14" x14ac:dyDescent="0.2">
      <c r="N243" s="291"/>
    </row>
    <row r="244" spans="14:14" x14ac:dyDescent="0.2">
      <c r="N244" s="291"/>
    </row>
    <row r="245" spans="14:14" x14ac:dyDescent="0.2">
      <c r="N245" s="291"/>
    </row>
    <row r="246" spans="14:14" x14ac:dyDescent="0.2">
      <c r="N246" s="291"/>
    </row>
    <row r="247" spans="14:14" x14ac:dyDescent="0.2">
      <c r="N247" s="291"/>
    </row>
    <row r="248" spans="14:14" x14ac:dyDescent="0.2">
      <c r="N248" s="291"/>
    </row>
    <row r="249" spans="14:14" x14ac:dyDescent="0.2">
      <c r="N249" s="291"/>
    </row>
    <row r="250" spans="14:14" x14ac:dyDescent="0.2">
      <c r="N250" s="291"/>
    </row>
    <row r="251" spans="14:14" x14ac:dyDescent="0.2">
      <c r="N251" s="291"/>
    </row>
    <row r="252" spans="14:14" x14ac:dyDescent="0.2">
      <c r="N252" s="291"/>
    </row>
    <row r="253" spans="14:14" x14ac:dyDescent="0.2">
      <c r="N253" s="291"/>
    </row>
    <row r="254" spans="14:14" x14ac:dyDescent="0.2">
      <c r="N254" s="291"/>
    </row>
    <row r="255" spans="14:14" x14ac:dyDescent="0.2">
      <c r="N255" s="291"/>
    </row>
    <row r="256" spans="14:14" x14ac:dyDescent="0.2">
      <c r="N256" s="291"/>
    </row>
    <row r="257" spans="14:14" x14ac:dyDescent="0.2">
      <c r="N257" s="291"/>
    </row>
    <row r="258" spans="14:14" x14ac:dyDescent="0.2">
      <c r="N258" s="291"/>
    </row>
    <row r="259" spans="14:14" x14ac:dyDescent="0.2">
      <c r="N259" s="291"/>
    </row>
    <row r="260" spans="14:14" x14ac:dyDescent="0.2">
      <c r="N260" s="291"/>
    </row>
    <row r="261" spans="14:14" x14ac:dyDescent="0.2">
      <c r="N261" s="291"/>
    </row>
    <row r="262" spans="14:14" x14ac:dyDescent="0.2">
      <c r="N262" s="291"/>
    </row>
    <row r="263" spans="14:14" x14ac:dyDescent="0.2">
      <c r="N263" s="291"/>
    </row>
    <row r="264" spans="14:14" x14ac:dyDescent="0.2">
      <c r="N264" s="291"/>
    </row>
    <row r="265" spans="14:14" x14ac:dyDescent="0.2">
      <c r="N265" s="291"/>
    </row>
    <row r="266" spans="14:14" x14ac:dyDescent="0.2">
      <c r="N266" s="291"/>
    </row>
    <row r="267" spans="14:14" x14ac:dyDescent="0.2">
      <c r="N267" s="291"/>
    </row>
    <row r="268" spans="14:14" x14ac:dyDescent="0.2">
      <c r="N268" s="291"/>
    </row>
    <row r="269" spans="14:14" x14ac:dyDescent="0.2">
      <c r="N269" s="291"/>
    </row>
    <row r="270" spans="14:14" x14ac:dyDescent="0.2">
      <c r="N270" s="291"/>
    </row>
    <row r="271" spans="14:14" x14ac:dyDescent="0.2">
      <c r="N271" s="291"/>
    </row>
    <row r="272" spans="14:14" x14ac:dyDescent="0.2">
      <c r="N272" s="291"/>
    </row>
    <row r="273" spans="14:14" x14ac:dyDescent="0.2">
      <c r="N273" s="291"/>
    </row>
    <row r="274" spans="14:14" x14ac:dyDescent="0.2">
      <c r="N274" s="291"/>
    </row>
    <row r="275" spans="14:14" x14ac:dyDescent="0.2">
      <c r="N275" s="291"/>
    </row>
    <row r="276" spans="14:14" x14ac:dyDescent="0.2">
      <c r="N276" s="291"/>
    </row>
    <row r="277" spans="14:14" x14ac:dyDescent="0.2">
      <c r="N277" s="291"/>
    </row>
    <row r="278" spans="14:14" x14ac:dyDescent="0.2">
      <c r="N278" s="291"/>
    </row>
    <row r="279" spans="14:14" x14ac:dyDescent="0.2">
      <c r="N279" s="291"/>
    </row>
    <row r="280" spans="14:14" x14ac:dyDescent="0.2">
      <c r="N280" s="291"/>
    </row>
    <row r="281" spans="14:14" x14ac:dyDescent="0.2">
      <c r="N281" s="291"/>
    </row>
    <row r="282" spans="14:14" x14ac:dyDescent="0.2">
      <c r="N282" s="291"/>
    </row>
    <row r="283" spans="14:14" x14ac:dyDescent="0.2">
      <c r="N283" s="291"/>
    </row>
    <row r="284" spans="14:14" x14ac:dyDescent="0.2">
      <c r="N284" s="291"/>
    </row>
    <row r="285" spans="14:14" x14ac:dyDescent="0.2">
      <c r="N285" s="291"/>
    </row>
    <row r="286" spans="14:14" x14ac:dyDescent="0.2">
      <c r="N286" s="291"/>
    </row>
    <row r="287" spans="14:14" x14ac:dyDescent="0.2">
      <c r="N287" s="291"/>
    </row>
    <row r="288" spans="14:14" x14ac:dyDescent="0.2">
      <c r="N288" s="291"/>
    </row>
    <row r="289" spans="14:14" x14ac:dyDescent="0.2">
      <c r="N289" s="291"/>
    </row>
    <row r="290" spans="14:14" x14ac:dyDescent="0.2">
      <c r="N290" s="291"/>
    </row>
    <row r="291" spans="14:14" x14ac:dyDescent="0.2">
      <c r="N291" s="291"/>
    </row>
    <row r="292" spans="14:14" x14ac:dyDescent="0.2">
      <c r="N292" s="291"/>
    </row>
    <row r="293" spans="14:14" x14ac:dyDescent="0.2">
      <c r="N293" s="291"/>
    </row>
    <row r="294" spans="14:14" x14ac:dyDescent="0.2">
      <c r="N294" s="291"/>
    </row>
    <row r="295" spans="14:14" x14ac:dyDescent="0.2">
      <c r="N295" s="291"/>
    </row>
    <row r="296" spans="14:14" x14ac:dyDescent="0.2">
      <c r="N296" s="291"/>
    </row>
    <row r="297" spans="14:14" x14ac:dyDescent="0.2">
      <c r="N297" s="291"/>
    </row>
    <row r="298" spans="14:14" x14ac:dyDescent="0.2">
      <c r="N298" s="291"/>
    </row>
    <row r="299" spans="14:14" x14ac:dyDescent="0.2">
      <c r="N299" s="291"/>
    </row>
    <row r="300" spans="14:14" x14ac:dyDescent="0.2">
      <c r="N300" s="291"/>
    </row>
    <row r="301" spans="14:14" x14ac:dyDescent="0.2">
      <c r="N301" s="291"/>
    </row>
    <row r="302" spans="14:14" x14ac:dyDescent="0.2">
      <c r="N302" s="291"/>
    </row>
    <row r="303" spans="14:14" x14ac:dyDescent="0.2">
      <c r="N303" s="291"/>
    </row>
    <row r="304" spans="14:14" x14ac:dyDescent="0.2">
      <c r="N304" s="291"/>
    </row>
    <row r="305" spans="14:14" x14ac:dyDescent="0.2">
      <c r="N305" s="291"/>
    </row>
    <row r="306" spans="14:14" x14ac:dyDescent="0.2">
      <c r="N306" s="291"/>
    </row>
    <row r="307" spans="14:14" x14ac:dyDescent="0.2">
      <c r="N307" s="291"/>
    </row>
    <row r="308" spans="14:14" x14ac:dyDescent="0.2">
      <c r="N308" s="291"/>
    </row>
    <row r="309" spans="14:14" x14ac:dyDescent="0.2">
      <c r="N309" s="291"/>
    </row>
    <row r="310" spans="14:14" x14ac:dyDescent="0.2">
      <c r="N310" s="291"/>
    </row>
    <row r="311" spans="14:14" x14ac:dyDescent="0.2">
      <c r="N311" s="291"/>
    </row>
    <row r="312" spans="14:14" x14ac:dyDescent="0.2">
      <c r="N312" s="291"/>
    </row>
    <row r="313" spans="14:14" x14ac:dyDescent="0.2">
      <c r="N313" s="291"/>
    </row>
    <row r="314" spans="14:14" x14ac:dyDescent="0.2">
      <c r="N314" s="291"/>
    </row>
    <row r="315" spans="14:14" x14ac:dyDescent="0.2">
      <c r="N315" s="291"/>
    </row>
    <row r="316" spans="14:14" x14ac:dyDescent="0.2">
      <c r="N316" s="291"/>
    </row>
    <row r="317" spans="14:14" x14ac:dyDescent="0.2">
      <c r="N317" s="291"/>
    </row>
    <row r="318" spans="14:14" x14ac:dyDescent="0.2">
      <c r="N318" s="291"/>
    </row>
    <row r="319" spans="14:14" x14ac:dyDescent="0.2">
      <c r="N319" s="291"/>
    </row>
    <row r="320" spans="14:14" x14ac:dyDescent="0.2">
      <c r="N320" s="291"/>
    </row>
    <row r="321" spans="14:14" x14ac:dyDescent="0.2">
      <c r="N321" s="291"/>
    </row>
    <row r="322" spans="14:14" x14ac:dyDescent="0.2">
      <c r="N322" s="291"/>
    </row>
    <row r="323" spans="14:14" x14ac:dyDescent="0.2">
      <c r="N323" s="291"/>
    </row>
    <row r="324" spans="14:14" x14ac:dyDescent="0.2">
      <c r="N324" s="291"/>
    </row>
    <row r="325" spans="14:14" x14ac:dyDescent="0.2">
      <c r="N325" s="291"/>
    </row>
    <row r="326" spans="14:14" x14ac:dyDescent="0.2">
      <c r="N326" s="291"/>
    </row>
    <row r="327" spans="14:14" x14ac:dyDescent="0.2">
      <c r="N327" s="291"/>
    </row>
    <row r="328" spans="14:14" x14ac:dyDescent="0.2">
      <c r="N328" s="291"/>
    </row>
    <row r="329" spans="14:14" x14ac:dyDescent="0.2">
      <c r="N329" s="291"/>
    </row>
    <row r="330" spans="14:14" x14ac:dyDescent="0.2">
      <c r="N330" s="291"/>
    </row>
    <row r="331" spans="14:14" x14ac:dyDescent="0.2">
      <c r="N331" s="291"/>
    </row>
    <row r="332" spans="14:14" x14ac:dyDescent="0.2">
      <c r="N332" s="291"/>
    </row>
    <row r="333" spans="14:14" x14ac:dyDescent="0.2">
      <c r="N333" s="291"/>
    </row>
    <row r="334" spans="14:14" x14ac:dyDescent="0.2">
      <c r="N334" s="291"/>
    </row>
    <row r="335" spans="14:14" x14ac:dyDescent="0.2">
      <c r="N335" s="291"/>
    </row>
    <row r="336" spans="14:14" x14ac:dyDescent="0.2">
      <c r="N336" s="291"/>
    </row>
    <row r="337" spans="14:14" x14ac:dyDescent="0.2">
      <c r="N337" s="291"/>
    </row>
    <row r="338" spans="14:14" x14ac:dyDescent="0.2">
      <c r="N338" s="291"/>
    </row>
    <row r="339" spans="14:14" x14ac:dyDescent="0.2">
      <c r="N339" s="291"/>
    </row>
    <row r="340" spans="14:14" x14ac:dyDescent="0.2">
      <c r="N340" s="291"/>
    </row>
    <row r="341" spans="14:14" x14ac:dyDescent="0.2">
      <c r="N341" s="291"/>
    </row>
    <row r="342" spans="14:14" x14ac:dyDescent="0.2">
      <c r="N342" s="291"/>
    </row>
    <row r="343" spans="14:14" x14ac:dyDescent="0.2">
      <c r="N343" s="291"/>
    </row>
    <row r="344" spans="14:14" x14ac:dyDescent="0.2">
      <c r="N344" s="291"/>
    </row>
    <row r="345" spans="14:14" x14ac:dyDescent="0.2">
      <c r="N345" s="291"/>
    </row>
    <row r="346" spans="14:14" x14ac:dyDescent="0.2">
      <c r="N346" s="291"/>
    </row>
    <row r="347" spans="14:14" x14ac:dyDescent="0.2">
      <c r="N347" s="291"/>
    </row>
    <row r="348" spans="14:14" x14ac:dyDescent="0.2">
      <c r="N348" s="291"/>
    </row>
    <row r="349" spans="14:14" x14ac:dyDescent="0.2">
      <c r="N349" s="291"/>
    </row>
    <row r="350" spans="14:14" x14ac:dyDescent="0.2">
      <c r="N350" s="291"/>
    </row>
    <row r="351" spans="14:14" x14ac:dyDescent="0.2">
      <c r="N351" s="291"/>
    </row>
    <row r="352" spans="14:14" x14ac:dyDescent="0.2">
      <c r="N352" s="291"/>
    </row>
    <row r="353" spans="14:14" x14ac:dyDescent="0.2">
      <c r="N353" s="291"/>
    </row>
    <row r="354" spans="14:14" x14ac:dyDescent="0.2">
      <c r="N354" s="291"/>
    </row>
    <row r="355" spans="14:14" x14ac:dyDescent="0.2">
      <c r="N355" s="291"/>
    </row>
    <row r="356" spans="14:14" x14ac:dyDescent="0.2">
      <c r="N356" s="291"/>
    </row>
    <row r="357" spans="14:14" x14ac:dyDescent="0.2">
      <c r="N357" s="291"/>
    </row>
    <row r="358" spans="14:14" x14ac:dyDescent="0.2">
      <c r="N358" s="291"/>
    </row>
    <row r="359" spans="14:14" x14ac:dyDescent="0.2">
      <c r="N359" s="291"/>
    </row>
    <row r="360" spans="14:14" x14ac:dyDescent="0.2">
      <c r="N360" s="291"/>
    </row>
    <row r="361" spans="14:14" x14ac:dyDescent="0.2">
      <c r="N361" s="291"/>
    </row>
    <row r="362" spans="14:14" x14ac:dyDescent="0.2">
      <c r="N362" s="291"/>
    </row>
    <row r="363" spans="14:14" x14ac:dyDescent="0.2">
      <c r="N363" s="291"/>
    </row>
    <row r="364" spans="14:14" x14ac:dyDescent="0.2">
      <c r="N364" s="291"/>
    </row>
    <row r="365" spans="14:14" x14ac:dyDescent="0.2">
      <c r="N365" s="291"/>
    </row>
    <row r="366" spans="14:14" x14ac:dyDescent="0.2">
      <c r="N366" s="291"/>
    </row>
    <row r="367" spans="14:14" x14ac:dyDescent="0.2">
      <c r="N367" s="291"/>
    </row>
    <row r="368" spans="14:14" x14ac:dyDescent="0.2">
      <c r="N368" s="291"/>
    </row>
    <row r="369" spans="14:14" x14ac:dyDescent="0.2">
      <c r="N369" s="291"/>
    </row>
    <row r="370" spans="14:14" x14ac:dyDescent="0.2">
      <c r="N370" s="291"/>
    </row>
    <row r="371" spans="14:14" x14ac:dyDescent="0.2">
      <c r="N371" s="291"/>
    </row>
    <row r="372" spans="14:14" x14ac:dyDescent="0.2">
      <c r="N372" s="291"/>
    </row>
    <row r="373" spans="14:14" x14ac:dyDescent="0.2">
      <c r="N373" s="291"/>
    </row>
    <row r="374" spans="14:14" x14ac:dyDescent="0.2">
      <c r="N374" s="291"/>
    </row>
    <row r="375" spans="14:14" x14ac:dyDescent="0.2">
      <c r="N375" s="291"/>
    </row>
    <row r="376" spans="14:14" x14ac:dyDescent="0.2">
      <c r="N376" s="291"/>
    </row>
    <row r="377" spans="14:14" x14ac:dyDescent="0.2">
      <c r="N377" s="291"/>
    </row>
    <row r="378" spans="14:14" x14ac:dyDescent="0.2">
      <c r="N378" s="291"/>
    </row>
    <row r="379" spans="14:14" x14ac:dyDescent="0.2">
      <c r="N379" s="291"/>
    </row>
    <row r="380" spans="14:14" x14ac:dyDescent="0.2">
      <c r="N380" s="291"/>
    </row>
    <row r="381" spans="14:14" x14ac:dyDescent="0.2">
      <c r="N381" s="291"/>
    </row>
    <row r="382" spans="14:14" x14ac:dyDescent="0.2">
      <c r="N382" s="291"/>
    </row>
    <row r="383" spans="14:14" x14ac:dyDescent="0.2">
      <c r="N383" s="291"/>
    </row>
    <row r="384" spans="14:14" x14ac:dyDescent="0.2">
      <c r="N384" s="291"/>
    </row>
    <row r="385" spans="14:14" x14ac:dyDescent="0.2">
      <c r="N385" s="291"/>
    </row>
    <row r="386" spans="14:14" x14ac:dyDescent="0.2">
      <c r="N386" s="291"/>
    </row>
    <row r="387" spans="14:14" x14ac:dyDescent="0.2">
      <c r="N387" s="291"/>
    </row>
    <row r="388" spans="14:14" x14ac:dyDescent="0.2">
      <c r="N388" s="291"/>
    </row>
    <row r="389" spans="14:14" x14ac:dyDescent="0.2">
      <c r="N389" s="291"/>
    </row>
    <row r="390" spans="14:14" x14ac:dyDescent="0.2">
      <c r="N390" s="291"/>
    </row>
    <row r="391" spans="14:14" x14ac:dyDescent="0.2">
      <c r="N391" s="291"/>
    </row>
    <row r="392" spans="14:14" x14ac:dyDescent="0.2">
      <c r="N392" s="291"/>
    </row>
    <row r="393" spans="14:14" x14ac:dyDescent="0.2">
      <c r="N393" s="291"/>
    </row>
    <row r="394" spans="14:14" x14ac:dyDescent="0.2">
      <c r="N394" s="291"/>
    </row>
    <row r="395" spans="14:14" x14ac:dyDescent="0.2">
      <c r="N395" s="291"/>
    </row>
    <row r="396" spans="14:14" x14ac:dyDescent="0.2">
      <c r="N396" s="291"/>
    </row>
    <row r="397" spans="14:14" x14ac:dyDescent="0.2">
      <c r="N397" s="291"/>
    </row>
    <row r="398" spans="14:14" x14ac:dyDescent="0.2">
      <c r="N398" s="291"/>
    </row>
    <row r="399" spans="14:14" x14ac:dyDescent="0.2">
      <c r="N399" s="291"/>
    </row>
    <row r="400" spans="14:14" x14ac:dyDescent="0.2">
      <c r="N400" s="291"/>
    </row>
    <row r="401" spans="14:14" x14ac:dyDescent="0.2">
      <c r="N401" s="291"/>
    </row>
    <row r="402" spans="14:14" x14ac:dyDescent="0.2">
      <c r="N402" s="291"/>
    </row>
    <row r="403" spans="14:14" x14ac:dyDescent="0.2">
      <c r="N403" s="291"/>
    </row>
    <row r="404" spans="14:14" x14ac:dyDescent="0.2">
      <c r="N404" s="291"/>
    </row>
    <row r="405" spans="14:14" x14ac:dyDescent="0.2">
      <c r="N405" s="291"/>
    </row>
    <row r="406" spans="14:14" x14ac:dyDescent="0.2">
      <c r="N406" s="291"/>
    </row>
    <row r="407" spans="14:14" x14ac:dyDescent="0.2">
      <c r="N407" s="291"/>
    </row>
    <row r="408" spans="14:14" x14ac:dyDescent="0.2">
      <c r="N408" s="291"/>
    </row>
    <row r="409" spans="14:14" x14ac:dyDescent="0.2">
      <c r="N409" s="291"/>
    </row>
    <row r="410" spans="14:14" x14ac:dyDescent="0.2">
      <c r="N410" s="291"/>
    </row>
    <row r="411" spans="14:14" x14ac:dyDescent="0.2">
      <c r="N411" s="291"/>
    </row>
    <row r="412" spans="14:14" x14ac:dyDescent="0.2">
      <c r="N412" s="291"/>
    </row>
    <row r="413" spans="14:14" x14ac:dyDescent="0.2">
      <c r="N413" s="291"/>
    </row>
    <row r="414" spans="14:14" x14ac:dyDescent="0.2">
      <c r="N414" s="291"/>
    </row>
    <row r="415" spans="14:14" x14ac:dyDescent="0.2">
      <c r="N415" s="291"/>
    </row>
    <row r="416" spans="14:14" x14ac:dyDescent="0.2">
      <c r="N416" s="291"/>
    </row>
    <row r="417" spans="14:14" x14ac:dyDescent="0.2">
      <c r="N417" s="291"/>
    </row>
    <row r="418" spans="14:14" x14ac:dyDescent="0.2">
      <c r="N418" s="291"/>
    </row>
    <row r="419" spans="14:14" x14ac:dyDescent="0.2">
      <c r="N419" s="291"/>
    </row>
    <row r="420" spans="14:14" x14ac:dyDescent="0.2">
      <c r="N420" s="291"/>
    </row>
    <row r="421" spans="14:14" x14ac:dyDescent="0.2">
      <c r="N421" s="291"/>
    </row>
    <row r="422" spans="14:14" x14ac:dyDescent="0.2">
      <c r="N422" s="291"/>
    </row>
    <row r="423" spans="14:14" x14ac:dyDescent="0.2">
      <c r="N423" s="291"/>
    </row>
    <row r="424" spans="14:14" x14ac:dyDescent="0.2">
      <c r="N424" s="291"/>
    </row>
    <row r="425" spans="14:14" x14ac:dyDescent="0.2">
      <c r="N425" s="291"/>
    </row>
    <row r="426" spans="14:14" x14ac:dyDescent="0.2">
      <c r="N426" s="291"/>
    </row>
    <row r="427" spans="14:14" x14ac:dyDescent="0.2">
      <c r="N427" s="291"/>
    </row>
    <row r="428" spans="14:14" x14ac:dyDescent="0.2">
      <c r="N428" s="291"/>
    </row>
    <row r="429" spans="14:14" x14ac:dyDescent="0.2">
      <c r="N429" s="291"/>
    </row>
    <row r="430" spans="14:14" x14ac:dyDescent="0.2">
      <c r="N430" s="291"/>
    </row>
    <row r="431" spans="14:14" x14ac:dyDescent="0.2">
      <c r="N431" s="291"/>
    </row>
    <row r="432" spans="14:14" x14ac:dyDescent="0.2">
      <c r="N432" s="291"/>
    </row>
    <row r="433" spans="14:14" x14ac:dyDescent="0.2">
      <c r="N433" s="291"/>
    </row>
    <row r="434" spans="14:14" x14ac:dyDescent="0.2">
      <c r="N434" s="291"/>
    </row>
    <row r="435" spans="14:14" x14ac:dyDescent="0.2">
      <c r="N435" s="291"/>
    </row>
    <row r="436" spans="14:14" x14ac:dyDescent="0.2">
      <c r="N436" s="291"/>
    </row>
    <row r="437" spans="14:14" x14ac:dyDescent="0.2">
      <c r="N437" s="291"/>
    </row>
    <row r="438" spans="14:14" x14ac:dyDescent="0.2">
      <c r="N438" s="291"/>
    </row>
    <row r="439" spans="14:14" x14ac:dyDescent="0.2">
      <c r="N439" s="291"/>
    </row>
    <row r="440" spans="14:14" x14ac:dyDescent="0.2">
      <c r="N440" s="291"/>
    </row>
    <row r="441" spans="14:14" x14ac:dyDescent="0.2">
      <c r="N441" s="291"/>
    </row>
    <row r="442" spans="14:14" x14ac:dyDescent="0.2">
      <c r="N442" s="291"/>
    </row>
    <row r="443" spans="14:14" x14ac:dyDescent="0.2">
      <c r="N443" s="291"/>
    </row>
    <row r="444" spans="14:14" x14ac:dyDescent="0.2">
      <c r="N444" s="291"/>
    </row>
    <row r="445" spans="14:14" x14ac:dyDescent="0.2">
      <c r="N445" s="291"/>
    </row>
    <row r="446" spans="14:14" x14ac:dyDescent="0.2">
      <c r="N446" s="291"/>
    </row>
    <row r="447" spans="14:14" x14ac:dyDescent="0.2">
      <c r="N447" s="291"/>
    </row>
    <row r="448" spans="14:14" x14ac:dyDescent="0.2">
      <c r="N448" s="291"/>
    </row>
    <row r="449" spans="14:14" x14ac:dyDescent="0.2">
      <c r="N449" s="291"/>
    </row>
    <row r="450" spans="14:14" x14ac:dyDescent="0.2">
      <c r="N450" s="291"/>
    </row>
    <row r="451" spans="14:14" x14ac:dyDescent="0.2">
      <c r="N451" s="291"/>
    </row>
    <row r="452" spans="14:14" x14ac:dyDescent="0.2">
      <c r="N452" s="291"/>
    </row>
    <row r="453" spans="14:14" x14ac:dyDescent="0.2">
      <c r="N453" s="291"/>
    </row>
    <row r="454" spans="14:14" x14ac:dyDescent="0.2">
      <c r="N454" s="291"/>
    </row>
    <row r="455" spans="14:14" x14ac:dyDescent="0.2">
      <c r="N455" s="291"/>
    </row>
    <row r="456" spans="14:14" x14ac:dyDescent="0.2">
      <c r="N456" s="291"/>
    </row>
    <row r="457" spans="14:14" x14ac:dyDescent="0.2">
      <c r="N457" s="291"/>
    </row>
    <row r="458" spans="14:14" x14ac:dyDescent="0.2">
      <c r="N458" s="291"/>
    </row>
    <row r="459" spans="14:14" x14ac:dyDescent="0.2">
      <c r="N459" s="291"/>
    </row>
    <row r="460" spans="14:14" x14ac:dyDescent="0.2">
      <c r="N460" s="291"/>
    </row>
    <row r="461" spans="14:14" x14ac:dyDescent="0.2">
      <c r="N461" s="291"/>
    </row>
    <row r="462" spans="14:14" x14ac:dyDescent="0.2">
      <c r="N462" s="291"/>
    </row>
    <row r="463" spans="14:14" x14ac:dyDescent="0.2">
      <c r="N463" s="291"/>
    </row>
    <row r="464" spans="14:14" x14ac:dyDescent="0.2">
      <c r="N464" s="291"/>
    </row>
    <row r="465" spans="14:14" x14ac:dyDescent="0.2">
      <c r="N465" s="291"/>
    </row>
    <row r="466" spans="14:14" x14ac:dyDescent="0.2">
      <c r="N466" s="291"/>
    </row>
    <row r="467" spans="14:14" x14ac:dyDescent="0.2">
      <c r="N467" s="291"/>
    </row>
    <row r="468" spans="14:14" x14ac:dyDescent="0.2">
      <c r="N468" s="291"/>
    </row>
    <row r="469" spans="14:14" x14ac:dyDescent="0.2">
      <c r="N469" s="291"/>
    </row>
    <row r="470" spans="14:14" x14ac:dyDescent="0.2">
      <c r="N470" s="291"/>
    </row>
    <row r="471" spans="14:14" x14ac:dyDescent="0.2">
      <c r="N471" s="291"/>
    </row>
    <row r="472" spans="14:14" x14ac:dyDescent="0.2">
      <c r="N472" s="291"/>
    </row>
    <row r="473" spans="14:14" x14ac:dyDescent="0.2">
      <c r="N473" s="291"/>
    </row>
    <row r="474" spans="14:14" x14ac:dyDescent="0.2">
      <c r="N474" s="291"/>
    </row>
    <row r="475" spans="14:14" x14ac:dyDescent="0.2">
      <c r="N475" s="291"/>
    </row>
    <row r="476" spans="14:14" x14ac:dyDescent="0.2">
      <c r="N476" s="291"/>
    </row>
    <row r="477" spans="14:14" x14ac:dyDescent="0.2">
      <c r="N477" s="291"/>
    </row>
    <row r="478" spans="14:14" x14ac:dyDescent="0.2">
      <c r="N478" s="291"/>
    </row>
    <row r="479" spans="14:14" x14ac:dyDescent="0.2">
      <c r="N479" s="291"/>
    </row>
    <row r="480" spans="14:14" x14ac:dyDescent="0.2">
      <c r="N480" s="291"/>
    </row>
    <row r="481" spans="14:14" x14ac:dyDescent="0.2">
      <c r="N481" s="291"/>
    </row>
    <row r="482" spans="14:14" x14ac:dyDescent="0.2">
      <c r="N482" s="291"/>
    </row>
    <row r="483" spans="14:14" x14ac:dyDescent="0.2">
      <c r="N483" s="291"/>
    </row>
  </sheetData>
  <mergeCells count="14">
    <mergeCell ref="Z4:AA4"/>
    <mergeCell ref="H4:I4"/>
    <mergeCell ref="F4:G4"/>
    <mergeCell ref="D4:E4"/>
    <mergeCell ref="B4:C4"/>
    <mergeCell ref="X4:Y4"/>
    <mergeCell ref="V4:W4"/>
    <mergeCell ref="T4:U4"/>
    <mergeCell ref="A4:A5"/>
    <mergeCell ref="R4:S4"/>
    <mergeCell ref="N4:O4"/>
    <mergeCell ref="L4:M4"/>
    <mergeCell ref="J4:K4"/>
    <mergeCell ref="P4:Q4"/>
  </mergeCells>
  <pageMargins left="0.39370078740157483" right="0.15748031496062992" top="0.62992125984251968" bottom="0.27559055118110237" header="0.35433070866141736" footer="0.15748031496062992"/>
  <pageSetup paperSize="9" scale="87" pageOrder="overThenDown" orientation="landscape" r:id="rId1"/>
  <headerFooter alignWithMargins="0">
    <oddHeader>&amp;L&amp;8Seção Financeira/ SADM / EPSJV</oddHeader>
  </headerFooter>
  <colBreaks count="1" manualBreakCount="1">
    <brk id="13" max="104857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7030A0"/>
  </sheetPr>
  <dimension ref="A1:M122"/>
  <sheetViews>
    <sheetView view="pageBreakPreview" zoomScale="120" zoomScaleNormal="100" zoomScaleSheetLayoutView="120" workbookViewId="0">
      <selection activeCell="C26" sqref="C26"/>
    </sheetView>
  </sheetViews>
  <sheetFormatPr defaultRowHeight="12.75" x14ac:dyDescent="0.2"/>
  <cols>
    <col min="1" max="2" width="21.42578125" customWidth="1"/>
    <col min="3" max="3" width="20" customWidth="1"/>
    <col min="4" max="4" width="18.7109375" customWidth="1"/>
    <col min="5" max="5" width="9.42578125" customWidth="1"/>
    <col min="7" max="7" width="16.28515625" customWidth="1"/>
    <col min="8" max="8" width="4.42578125" customWidth="1"/>
    <col min="12" max="12" width="5.28515625" customWidth="1"/>
    <col min="13" max="13" width="9.7109375" customWidth="1"/>
    <col min="14" max="14" width="2.28515625" customWidth="1"/>
  </cols>
  <sheetData>
    <row r="1" spans="2:11" ht="18.75" customHeight="1" x14ac:dyDescent="0.2">
      <c r="B1" s="486" t="s">
        <v>167</v>
      </c>
      <c r="E1" s="276"/>
      <c r="F1" s="276"/>
      <c r="G1" s="275"/>
      <c r="H1" s="275"/>
      <c r="I1" s="275"/>
      <c r="J1" s="275"/>
      <c r="K1" s="275"/>
    </row>
    <row r="2" spans="2:11" ht="20.25" customHeight="1" thickBot="1" x14ac:dyDescent="0.25">
      <c r="B2" s="285" t="s">
        <v>427</v>
      </c>
      <c r="E2" s="276"/>
      <c r="F2" s="276"/>
      <c r="G2" s="275"/>
      <c r="H2" s="275"/>
      <c r="I2" s="275"/>
      <c r="J2" s="275"/>
      <c r="K2" s="275"/>
    </row>
    <row r="3" spans="2:11" ht="17.25" customHeight="1" thickBot="1" x14ac:dyDescent="0.25">
      <c r="B3" s="487" t="s">
        <v>170</v>
      </c>
      <c r="C3" s="488" t="s">
        <v>175</v>
      </c>
      <c r="D3" s="489" t="s">
        <v>71</v>
      </c>
      <c r="E3" s="490" t="s">
        <v>27</v>
      </c>
    </row>
    <row r="4" spans="2:11" ht="18" customHeight="1" x14ac:dyDescent="0.2">
      <c r="B4" s="277" t="s">
        <v>92</v>
      </c>
      <c r="C4" s="279">
        <f>DIR!P66</f>
        <v>0</v>
      </c>
      <c r="D4" s="227">
        <f>DIR!O66</f>
        <v>63993.08</v>
      </c>
      <c r="E4" s="229">
        <f>D4/D$34*100</f>
        <v>1.6237848246765738</v>
      </c>
      <c r="G4" s="62"/>
      <c r="H4" s="62"/>
    </row>
    <row r="5" spans="2:11" ht="18" customHeight="1" x14ac:dyDescent="0.2">
      <c r="B5" s="278" t="s">
        <v>93</v>
      </c>
      <c r="C5" s="279">
        <f>CCI!P66</f>
        <v>0</v>
      </c>
      <c r="D5" s="227">
        <f>CCI!O66</f>
        <v>21511.37</v>
      </c>
      <c r="E5" s="230">
        <f t="shared" ref="E5:E34" si="0">D5/D$34*100</f>
        <v>0.54583770876480564</v>
      </c>
      <c r="G5" s="62"/>
      <c r="H5" s="62"/>
    </row>
    <row r="6" spans="2:11" ht="18" customHeight="1" x14ac:dyDescent="0.2">
      <c r="B6" s="278" t="s">
        <v>94</v>
      </c>
      <c r="C6" s="279">
        <f>REVTES!P66</f>
        <v>0</v>
      </c>
      <c r="D6" s="227">
        <f>REVTES!O66</f>
        <v>49885.530000000006</v>
      </c>
      <c r="E6" s="230">
        <f t="shared" si="0"/>
        <v>1.2658144690792814</v>
      </c>
      <c r="G6" s="62"/>
      <c r="H6" s="62"/>
    </row>
    <row r="7" spans="2:11" ht="18" customHeight="1" x14ac:dyDescent="0.2">
      <c r="B7" s="278" t="s">
        <v>95</v>
      </c>
      <c r="C7" s="279">
        <f>CCDE!P66</f>
        <v>0</v>
      </c>
      <c r="D7" s="227">
        <f>CCDE!O66</f>
        <v>370201.37000000005</v>
      </c>
      <c r="E7" s="230">
        <f t="shared" si="0"/>
        <v>9.3936307907117076</v>
      </c>
      <c r="G7" s="62"/>
      <c r="H7" s="62"/>
    </row>
    <row r="8" spans="2:11" ht="18" customHeight="1" x14ac:dyDescent="0.2">
      <c r="B8" s="226" t="s">
        <v>156</v>
      </c>
      <c r="C8" s="280">
        <f>'RET-SUS'!P66</f>
        <v>0</v>
      </c>
      <c r="D8" s="227">
        <f>'RET-SUS'!O66</f>
        <v>0</v>
      </c>
      <c r="E8" s="230">
        <f t="shared" si="0"/>
        <v>0</v>
      </c>
      <c r="G8" s="62"/>
      <c r="H8" s="62"/>
    </row>
    <row r="9" spans="2:11" ht="18" customHeight="1" x14ac:dyDescent="0.2">
      <c r="B9" s="302" t="s">
        <v>179</v>
      </c>
      <c r="C9" s="303">
        <f>SUM(C4:C8)</f>
        <v>0</v>
      </c>
      <c r="D9" s="303">
        <f>SUM(D4:D8)</f>
        <v>505591.35000000009</v>
      </c>
      <c r="E9" s="301">
        <f t="shared" si="0"/>
        <v>12.829067793232369</v>
      </c>
      <c r="G9" s="62"/>
      <c r="H9" s="62"/>
    </row>
    <row r="10" spans="2:11" ht="18" customHeight="1" x14ac:dyDescent="0.2">
      <c r="B10" s="226" t="s">
        <v>124</v>
      </c>
      <c r="C10" s="280">
        <f>VDGDI!P66</f>
        <v>0</v>
      </c>
      <c r="D10" s="227">
        <f>VDGDI!O66</f>
        <v>174956.21</v>
      </c>
      <c r="E10" s="230">
        <f t="shared" si="0"/>
        <v>4.4394056166843017</v>
      </c>
      <c r="G10" s="62"/>
      <c r="H10" s="62"/>
    </row>
    <row r="11" spans="2:11" ht="18" customHeight="1" x14ac:dyDescent="0.2">
      <c r="B11" s="226" t="s">
        <v>136</v>
      </c>
      <c r="C11" s="280">
        <f>SADM!P66</f>
        <v>0</v>
      </c>
      <c r="D11" s="227">
        <f>SADM!O66</f>
        <v>468638.20999999996</v>
      </c>
      <c r="E11" s="230">
        <f t="shared" si="0"/>
        <v>11.891404721597919</v>
      </c>
      <c r="G11" s="62"/>
      <c r="H11" s="62"/>
    </row>
    <row r="12" spans="2:11" ht="18" customHeight="1" x14ac:dyDescent="0.2">
      <c r="B12" s="225" t="s">
        <v>96</v>
      </c>
      <c r="C12" s="281">
        <f>SINF!P66</f>
        <v>0</v>
      </c>
      <c r="D12" s="227">
        <f>SINF!O66</f>
        <v>224414.33000000002</v>
      </c>
      <c r="E12" s="230">
        <f t="shared" si="0"/>
        <v>5.6943748213706984</v>
      </c>
      <c r="G12" s="62"/>
      <c r="H12" s="62"/>
    </row>
    <row r="13" spans="2:11" ht="18" customHeight="1" x14ac:dyDescent="0.2">
      <c r="B13" s="304" t="s">
        <v>180</v>
      </c>
      <c r="C13" s="305">
        <f>SUM(C10:C12)</f>
        <v>0</v>
      </c>
      <c r="D13" s="305">
        <f>SUM(D10:D12)</f>
        <v>868008.75</v>
      </c>
      <c r="E13" s="301">
        <f t="shared" si="0"/>
        <v>22.025185159652917</v>
      </c>
      <c r="G13" s="62"/>
      <c r="H13" s="62"/>
    </row>
    <row r="14" spans="2:11" ht="18" customHeight="1" x14ac:dyDescent="0.2">
      <c r="B14" s="226" t="s">
        <v>97</v>
      </c>
      <c r="C14" s="280">
        <f>VDEI!P66</f>
        <v>0</v>
      </c>
      <c r="D14" s="227">
        <f>VDEI!O66</f>
        <v>190284.43</v>
      </c>
      <c r="E14" s="230">
        <f t="shared" si="0"/>
        <v>4.8283497185356881</v>
      </c>
      <c r="G14" s="62"/>
      <c r="H14" s="62"/>
    </row>
    <row r="15" spans="2:11" ht="18" customHeight="1" x14ac:dyDescent="0.2">
      <c r="B15" s="226" t="s">
        <v>98</v>
      </c>
      <c r="C15" s="280">
        <f>CPPG!P66</f>
        <v>0</v>
      </c>
      <c r="D15" s="227">
        <f>CPPG!O66</f>
        <v>69251.81</v>
      </c>
      <c r="E15" s="230">
        <f t="shared" si="0"/>
        <v>1.7572218458524798</v>
      </c>
      <c r="G15" s="62"/>
      <c r="H15" s="62"/>
    </row>
    <row r="16" spans="2:11" ht="18" customHeight="1" x14ac:dyDescent="0.2">
      <c r="B16" s="225" t="s">
        <v>115</v>
      </c>
      <c r="C16" s="281">
        <f>COGETES!P66</f>
        <v>0</v>
      </c>
      <c r="D16" s="227">
        <f>COGETES!O66</f>
        <v>0</v>
      </c>
      <c r="E16" s="230">
        <f t="shared" si="0"/>
        <v>0</v>
      </c>
      <c r="G16" s="62"/>
      <c r="H16" s="62"/>
    </row>
    <row r="17" spans="2:8" ht="18" customHeight="1" x14ac:dyDescent="0.2">
      <c r="B17" s="226" t="s">
        <v>100</v>
      </c>
      <c r="C17" s="280">
        <f>SECESC!P66</f>
        <v>0</v>
      </c>
      <c r="D17" s="227">
        <f>SECESC!O66</f>
        <v>279533.13</v>
      </c>
      <c r="E17" s="230">
        <f t="shared" si="0"/>
        <v>7.0929802798731361</v>
      </c>
      <c r="G17" s="62"/>
      <c r="H17" s="62"/>
    </row>
    <row r="18" spans="2:8" ht="18" customHeight="1" x14ac:dyDescent="0.2">
      <c r="B18" s="226" t="s">
        <v>99</v>
      </c>
      <c r="C18" s="280">
        <f>NUTED!P66</f>
        <v>0</v>
      </c>
      <c r="D18" s="227">
        <f>NUTED!O66</f>
        <v>61078.090000000004</v>
      </c>
      <c r="E18" s="230">
        <f t="shared" si="0"/>
        <v>1.5498187563753769</v>
      </c>
      <c r="G18" s="62"/>
      <c r="H18" s="62"/>
    </row>
    <row r="19" spans="2:8" ht="18" customHeight="1" x14ac:dyDescent="0.2">
      <c r="B19" s="302" t="s">
        <v>181</v>
      </c>
      <c r="C19" s="303">
        <f>SUM(C14:C18)</f>
        <v>0</v>
      </c>
      <c r="D19" s="303">
        <f>SUM(D14:D18)</f>
        <v>600147.46</v>
      </c>
      <c r="E19" s="301">
        <f t="shared" si="0"/>
        <v>15.228370600636678</v>
      </c>
      <c r="G19" s="62"/>
      <c r="H19" s="62"/>
    </row>
    <row r="20" spans="2:8" ht="18" customHeight="1" x14ac:dyDescent="0.2">
      <c r="B20" s="226" t="s">
        <v>101</v>
      </c>
      <c r="C20" s="280">
        <f>VDPDT!P66</f>
        <v>0</v>
      </c>
      <c r="D20" s="227">
        <f>VDPDT!O66</f>
        <v>224732.25</v>
      </c>
      <c r="E20" s="230">
        <f t="shared" si="0"/>
        <v>5.7024418447341807</v>
      </c>
      <c r="G20" s="62"/>
      <c r="H20" s="62"/>
    </row>
    <row r="21" spans="2:8" ht="18" customHeight="1" x14ac:dyDescent="0.2">
      <c r="B21" s="226" t="s">
        <v>178</v>
      </c>
      <c r="C21" s="280">
        <f>BVS!P66</f>
        <v>0</v>
      </c>
      <c r="D21" s="227">
        <f>BVS!O66</f>
        <v>0</v>
      </c>
      <c r="E21" s="230">
        <f t="shared" si="0"/>
        <v>0</v>
      </c>
      <c r="G21" s="62"/>
      <c r="H21" s="62"/>
    </row>
    <row r="22" spans="2:8" ht="18" customHeight="1" x14ac:dyDescent="0.2">
      <c r="B22" s="226" t="s">
        <v>102</v>
      </c>
      <c r="C22" s="280">
        <f>BEB!P66</f>
        <v>0</v>
      </c>
      <c r="D22" s="227">
        <f>BEB!O66</f>
        <v>104135.42000000001</v>
      </c>
      <c r="E22" s="230">
        <f t="shared" si="0"/>
        <v>2.6423718737607476</v>
      </c>
      <c r="G22" s="62"/>
      <c r="H22" s="62"/>
    </row>
    <row r="23" spans="2:8" ht="18" customHeight="1" x14ac:dyDescent="0.2">
      <c r="B23" s="302" t="s">
        <v>182</v>
      </c>
      <c r="C23" s="303">
        <f>SUM(C20:C22)</f>
        <v>0</v>
      </c>
      <c r="D23" s="303">
        <f>SUM(D20:D22)</f>
        <v>328867.67000000004</v>
      </c>
      <c r="E23" s="301">
        <f t="shared" si="0"/>
        <v>8.3448137184949278</v>
      </c>
      <c r="G23" s="62"/>
      <c r="H23" s="62"/>
    </row>
    <row r="24" spans="2:8" ht="18" customHeight="1" x14ac:dyDescent="0.2">
      <c r="B24" s="226" t="s">
        <v>103</v>
      </c>
      <c r="C24" s="280">
        <f>LAVSA!P66</f>
        <v>0</v>
      </c>
      <c r="D24" s="227">
        <f>LAVSA!O66</f>
        <v>131363.74000000002</v>
      </c>
      <c r="E24" s="230">
        <f t="shared" si="0"/>
        <v>3.3332736527880686</v>
      </c>
      <c r="G24" s="62"/>
      <c r="H24" s="62"/>
    </row>
    <row r="25" spans="2:8" ht="18" customHeight="1" x14ac:dyDescent="0.2">
      <c r="B25" s="225" t="s">
        <v>104</v>
      </c>
      <c r="C25" s="281">
        <f>LABORAT!P66</f>
        <v>0</v>
      </c>
      <c r="D25" s="227">
        <f>LABORAT!O66</f>
        <v>109620.98</v>
      </c>
      <c r="E25" s="230">
        <f t="shared" si="0"/>
        <v>2.7815645658901591</v>
      </c>
      <c r="G25" s="62"/>
      <c r="H25" s="62"/>
    </row>
    <row r="26" spans="2:8" ht="18" customHeight="1" x14ac:dyDescent="0.2">
      <c r="B26" s="226" t="s">
        <v>105</v>
      </c>
      <c r="C26" s="280">
        <f>LABGESTÃO!P66</f>
        <v>0</v>
      </c>
      <c r="D26" s="227">
        <f>LABGESTÃO!O66</f>
        <v>47070.399999999994</v>
      </c>
      <c r="E26" s="230">
        <f t="shared" si="0"/>
        <v>1.1943822865137323</v>
      </c>
      <c r="G26" s="62"/>
      <c r="H26" s="62"/>
    </row>
    <row r="27" spans="2:8" ht="18" customHeight="1" x14ac:dyDescent="0.2">
      <c r="B27" s="226" t="s">
        <v>106</v>
      </c>
      <c r="C27" s="280">
        <f>LIRES!P66</f>
        <v>0</v>
      </c>
      <c r="D27" s="227">
        <f>LIRES!O66</f>
        <v>93776.51</v>
      </c>
      <c r="E27" s="230">
        <f t="shared" si="0"/>
        <v>2.3795209395942649</v>
      </c>
      <c r="G27" s="62"/>
      <c r="H27" s="62"/>
    </row>
    <row r="28" spans="2:8" ht="18" customHeight="1" x14ac:dyDescent="0.2">
      <c r="B28" s="226" t="s">
        <v>48</v>
      </c>
      <c r="C28" s="280">
        <f>LABMAN!P66</f>
        <v>0</v>
      </c>
      <c r="D28" s="227">
        <f>LABMAN!O66</f>
        <v>73489.819999999992</v>
      </c>
      <c r="E28" s="230">
        <f t="shared" si="0"/>
        <v>1.8647587283533309</v>
      </c>
      <c r="G28" s="62"/>
      <c r="H28" s="62"/>
    </row>
    <row r="29" spans="2:8" ht="18" customHeight="1" x14ac:dyDescent="0.2">
      <c r="B29" s="225" t="s">
        <v>107</v>
      </c>
      <c r="C29" s="281">
        <f>LATEC!P66</f>
        <v>0</v>
      </c>
      <c r="D29" s="227">
        <f>LATEC!O66</f>
        <v>206900.85</v>
      </c>
      <c r="E29" s="230">
        <f t="shared" si="0"/>
        <v>5.2499810986232287</v>
      </c>
      <c r="G29" s="62"/>
      <c r="H29" s="62"/>
    </row>
    <row r="30" spans="2:8" ht="18" customHeight="1" x14ac:dyDescent="0.2">
      <c r="B30" s="226" t="s">
        <v>134</v>
      </c>
      <c r="C30" s="280">
        <f>PROVOC!P66</f>
        <v>0</v>
      </c>
      <c r="D30" s="227">
        <f>PROVOC!O66</f>
        <v>180782.77</v>
      </c>
      <c r="E30" s="230">
        <f t="shared" si="0"/>
        <v>4.5872509729019972</v>
      </c>
      <c r="G30" s="62"/>
      <c r="H30" s="62"/>
    </row>
    <row r="31" spans="2:8" ht="18" customHeight="1" x14ac:dyDescent="0.2">
      <c r="B31" s="226" t="s">
        <v>108</v>
      </c>
      <c r="C31" s="280">
        <f>LABFORM!P66</f>
        <v>0</v>
      </c>
      <c r="D31" s="227">
        <f>LABFORM!O66</f>
        <v>682220.03</v>
      </c>
      <c r="E31" s="230">
        <f t="shared" si="0"/>
        <v>17.310911301728201</v>
      </c>
      <c r="G31" s="62"/>
      <c r="H31" s="62"/>
    </row>
    <row r="32" spans="2:8" ht="18" customHeight="1" x14ac:dyDescent="0.2">
      <c r="B32" s="226" t="s">
        <v>109</v>
      </c>
      <c r="C32" s="298">
        <f>LATEPS!P66</f>
        <v>0</v>
      </c>
      <c r="D32" s="228">
        <f>LATEPS!O66</f>
        <v>113142.43000000001</v>
      </c>
      <c r="E32" s="230">
        <f t="shared" si="0"/>
        <v>2.8709191815901272</v>
      </c>
      <c r="G32" s="62"/>
      <c r="H32" s="62"/>
    </row>
    <row r="33" spans="1:8" ht="18" customHeight="1" thickBot="1" x14ac:dyDescent="0.25">
      <c r="B33" s="299" t="s">
        <v>183</v>
      </c>
      <c r="C33" s="300">
        <f>SUM(C24:C32)</f>
        <v>0</v>
      </c>
      <c r="D33" s="300">
        <f>SUM(D24:D32)</f>
        <v>1638367.53</v>
      </c>
      <c r="E33" s="353">
        <f t="shared" si="0"/>
        <v>41.572562727983112</v>
      </c>
      <c r="G33" s="62"/>
      <c r="H33" s="62"/>
    </row>
    <row r="34" spans="1:8" ht="18" customHeight="1" thickBot="1" x14ac:dyDescent="0.25">
      <c r="B34" s="282" t="s">
        <v>171</v>
      </c>
      <c r="C34" s="283">
        <f>C9+C13+C19+C23+C33</f>
        <v>0</v>
      </c>
      <c r="D34" s="283">
        <f>D9+D13+D19+D23+D33</f>
        <v>3940982.76</v>
      </c>
      <c r="E34" s="284">
        <f t="shared" si="0"/>
        <v>100</v>
      </c>
      <c r="G34" s="62"/>
      <c r="H34" s="62"/>
    </row>
    <row r="35" spans="1:8" ht="11.25" customHeight="1" x14ac:dyDescent="0.2"/>
    <row r="36" spans="1:8" x14ac:dyDescent="0.2">
      <c r="A36" s="174"/>
    </row>
    <row r="77" spans="1:13" ht="15.75" x14ac:dyDescent="0.2">
      <c r="A77" s="276"/>
      <c r="B77" s="276"/>
      <c r="C77" s="276"/>
      <c r="D77" s="276"/>
      <c r="E77" s="276"/>
      <c r="F77" s="276"/>
      <c r="G77" s="276"/>
      <c r="H77" s="276"/>
      <c r="I77" s="276"/>
      <c r="J77" s="276"/>
      <c r="K77" s="276"/>
      <c r="L77" s="276"/>
      <c r="M77" s="276"/>
    </row>
    <row r="122" spans="1:13" ht="17.850000000000001" customHeight="1" x14ac:dyDescent="0.2">
      <c r="A122" s="276"/>
      <c r="B122" s="276"/>
      <c r="C122" s="276"/>
      <c r="D122" s="276"/>
      <c r="E122" s="276"/>
      <c r="F122" s="276"/>
      <c r="G122" s="276"/>
      <c r="H122" s="276"/>
      <c r="I122" s="276"/>
      <c r="J122" s="276"/>
      <c r="K122" s="276"/>
      <c r="L122" s="276"/>
      <c r="M122" s="276"/>
    </row>
  </sheetData>
  <pageMargins left="0.27559055118110237" right="0.15748031496062992" top="0.55118110236220474" bottom="0.36" header="0.31496062992125984" footer="0.19685039370078741"/>
  <pageSetup paperSize="9" scale="87" orientation="landscape" r:id="rId1"/>
  <headerFooter alignWithMargins="0">
    <oddHeader>&amp;L&amp;8Seção Financeira/SADM / EPSJV</oddHeader>
  </headerFooter>
  <rowBreaks count="1" manualBreakCount="1">
    <brk id="35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7030A0"/>
  </sheetPr>
  <dimension ref="A1:M123"/>
  <sheetViews>
    <sheetView zoomScale="92" zoomScaleNormal="92" workbookViewId="0">
      <selection activeCell="I48" sqref="I48"/>
    </sheetView>
  </sheetViews>
  <sheetFormatPr defaultRowHeight="12.75" x14ac:dyDescent="0.2"/>
  <cols>
    <col min="1" max="2" width="21.42578125" customWidth="1"/>
    <col min="3" max="3" width="18.28515625" customWidth="1"/>
    <col min="4" max="4" width="18.7109375" customWidth="1"/>
    <col min="5" max="5" width="9.7109375" customWidth="1"/>
    <col min="7" max="7" width="16.28515625" customWidth="1"/>
    <col min="8" max="8" width="4.42578125" customWidth="1"/>
    <col min="12" max="12" width="5.28515625" customWidth="1"/>
    <col min="13" max="13" width="9.7109375" customWidth="1"/>
    <col min="14" max="14" width="2.28515625" customWidth="1"/>
  </cols>
  <sheetData>
    <row r="1" spans="2:11" ht="23.65" customHeight="1" x14ac:dyDescent="0.2">
      <c r="B1" s="486" t="s">
        <v>222</v>
      </c>
      <c r="C1" s="276"/>
      <c r="D1" s="276"/>
      <c r="E1" s="276"/>
      <c r="F1" s="276"/>
      <c r="G1" s="275"/>
      <c r="H1" s="275"/>
      <c r="I1" s="275"/>
      <c r="J1" s="275"/>
      <c r="K1" s="275"/>
    </row>
    <row r="2" spans="2:11" ht="16.5" thickBot="1" x14ac:dyDescent="0.25">
      <c r="B2" s="285" t="s">
        <v>427</v>
      </c>
      <c r="C2" s="276"/>
      <c r="D2" s="276"/>
      <c r="E2" s="276"/>
      <c r="F2" s="276"/>
      <c r="G2" s="275"/>
      <c r="H2" s="275"/>
      <c r="I2" s="275"/>
      <c r="J2" s="275"/>
      <c r="K2" s="275"/>
    </row>
    <row r="3" spans="2:11" ht="17.25" customHeight="1" x14ac:dyDescent="0.2">
      <c r="B3" s="945" t="s">
        <v>170</v>
      </c>
      <c r="C3" s="947" t="s">
        <v>74</v>
      </c>
      <c r="D3" s="948"/>
      <c r="E3" s="949" t="s">
        <v>27</v>
      </c>
    </row>
    <row r="4" spans="2:11" ht="17.25" customHeight="1" thickBot="1" x14ac:dyDescent="0.25">
      <c r="B4" s="946"/>
      <c r="C4" s="340" t="s">
        <v>175</v>
      </c>
      <c r="D4" s="352" t="s">
        <v>71</v>
      </c>
      <c r="E4" s="950"/>
    </row>
    <row r="5" spans="2:11" ht="18" customHeight="1" x14ac:dyDescent="0.2">
      <c r="B5" s="277" t="s">
        <v>92</v>
      </c>
      <c r="C5" s="227">
        <f>DIR!P68</f>
        <v>0</v>
      </c>
      <c r="D5" s="227">
        <f>DIR!O68</f>
        <v>0</v>
      </c>
      <c r="E5" s="229">
        <f>D5/D$35*100</f>
        <v>0</v>
      </c>
      <c r="G5" s="62"/>
      <c r="H5" s="62"/>
    </row>
    <row r="6" spans="2:11" ht="18" customHeight="1" x14ac:dyDescent="0.2">
      <c r="B6" s="278" t="s">
        <v>93</v>
      </c>
      <c r="C6" s="227">
        <f>CCI!P68</f>
        <v>0</v>
      </c>
      <c r="D6" s="227">
        <f>CCI!O68</f>
        <v>0</v>
      </c>
      <c r="E6" s="229">
        <f>D6/D$35*100</f>
        <v>0</v>
      </c>
      <c r="G6" s="62"/>
      <c r="H6" s="62"/>
    </row>
    <row r="7" spans="2:11" ht="18" customHeight="1" x14ac:dyDescent="0.2">
      <c r="B7" s="278" t="s">
        <v>94</v>
      </c>
      <c r="C7" s="227">
        <f>REVTES!P68</f>
        <v>0</v>
      </c>
      <c r="D7" s="227">
        <f>REVTES!O68</f>
        <v>0</v>
      </c>
      <c r="E7" s="230">
        <f t="shared" ref="E7:E30" si="0">D7/D$35*100</f>
        <v>0</v>
      </c>
      <c r="G7" s="62"/>
      <c r="H7" s="62"/>
    </row>
    <row r="8" spans="2:11" ht="18" customHeight="1" x14ac:dyDescent="0.2">
      <c r="B8" s="278" t="s">
        <v>95</v>
      </c>
      <c r="C8" s="227">
        <f>CCDE!P68</f>
        <v>0</v>
      </c>
      <c r="D8" s="227">
        <f>CCDE!O68</f>
        <v>0</v>
      </c>
      <c r="E8" s="230">
        <f t="shared" si="0"/>
        <v>0</v>
      </c>
      <c r="G8" s="62"/>
      <c r="H8" s="62"/>
    </row>
    <row r="9" spans="2:11" ht="18" customHeight="1" x14ac:dyDescent="0.2">
      <c r="B9" s="226" t="s">
        <v>156</v>
      </c>
      <c r="C9" s="227">
        <f>'RET-SUS'!P68</f>
        <v>0</v>
      </c>
      <c r="D9" s="227">
        <f>'RET-SUS'!O68</f>
        <v>0</v>
      </c>
      <c r="E9" s="230">
        <f t="shared" si="0"/>
        <v>0</v>
      </c>
      <c r="G9" s="62"/>
      <c r="H9" s="62"/>
    </row>
    <row r="10" spans="2:11" ht="18" customHeight="1" x14ac:dyDescent="0.2">
      <c r="B10" s="302" t="s">
        <v>179</v>
      </c>
      <c r="C10" s="303">
        <f>SUM(C5:C9)</f>
        <v>0</v>
      </c>
      <c r="D10" s="303">
        <f>SUM(D5:D9)</f>
        <v>0</v>
      </c>
      <c r="E10" s="301">
        <f t="shared" si="0"/>
        <v>0</v>
      </c>
      <c r="G10" s="62"/>
      <c r="H10" s="62"/>
    </row>
    <row r="11" spans="2:11" ht="18" customHeight="1" x14ac:dyDescent="0.2">
      <c r="B11" s="226" t="s">
        <v>124</v>
      </c>
      <c r="C11" s="227">
        <f>VDGDI!P68</f>
        <v>0</v>
      </c>
      <c r="D11" s="227">
        <f>VDGDI!O68</f>
        <v>0</v>
      </c>
      <c r="E11" s="230">
        <f t="shared" si="0"/>
        <v>0</v>
      </c>
      <c r="G11" s="62"/>
      <c r="H11" s="62"/>
    </row>
    <row r="12" spans="2:11" ht="18" customHeight="1" x14ac:dyDescent="0.2">
      <c r="B12" s="226" t="s">
        <v>136</v>
      </c>
      <c r="C12" s="227">
        <f>SADM!P68</f>
        <v>0</v>
      </c>
      <c r="D12" s="227">
        <f>SADM!O68</f>
        <v>0</v>
      </c>
      <c r="E12" s="230">
        <f t="shared" si="0"/>
        <v>0</v>
      </c>
      <c r="G12" s="62"/>
      <c r="H12" s="62"/>
    </row>
    <row r="13" spans="2:11" ht="18" customHeight="1" x14ac:dyDescent="0.2">
      <c r="B13" s="225" t="s">
        <v>96</v>
      </c>
      <c r="C13" s="227">
        <f>SINF!P68</f>
        <v>0</v>
      </c>
      <c r="D13" s="227">
        <f>SINF!O68</f>
        <v>23328</v>
      </c>
      <c r="E13" s="230">
        <f t="shared" si="0"/>
        <v>100</v>
      </c>
      <c r="G13" s="62"/>
      <c r="H13" s="62"/>
    </row>
    <row r="14" spans="2:11" ht="18" customHeight="1" x14ac:dyDescent="0.2">
      <c r="B14" s="304" t="s">
        <v>180</v>
      </c>
      <c r="C14" s="305">
        <f>SUM(C11:C13)</f>
        <v>0</v>
      </c>
      <c r="D14" s="305">
        <f>SUM(D11:D13)</f>
        <v>23328</v>
      </c>
      <c r="E14" s="301">
        <f t="shared" si="0"/>
        <v>100</v>
      </c>
      <c r="G14" s="62"/>
      <c r="H14" s="62"/>
    </row>
    <row r="15" spans="2:11" ht="18" customHeight="1" x14ac:dyDescent="0.2">
      <c r="B15" s="226" t="s">
        <v>97</v>
      </c>
      <c r="C15" s="227">
        <f>VDEI!P68</f>
        <v>0</v>
      </c>
      <c r="D15" s="227">
        <f>VDEI!O68</f>
        <v>0</v>
      </c>
      <c r="E15" s="230">
        <f t="shared" si="0"/>
        <v>0</v>
      </c>
      <c r="G15" s="62"/>
      <c r="H15" s="62"/>
    </row>
    <row r="16" spans="2:11" ht="18" customHeight="1" x14ac:dyDescent="0.2">
      <c r="B16" s="226" t="s">
        <v>98</v>
      </c>
      <c r="C16" s="227">
        <f>CPPG!P68</f>
        <v>0</v>
      </c>
      <c r="D16" s="227">
        <f>CPPG!O68</f>
        <v>0</v>
      </c>
      <c r="E16" s="230">
        <f t="shared" si="0"/>
        <v>0</v>
      </c>
      <c r="G16" s="62"/>
      <c r="H16" s="62"/>
    </row>
    <row r="17" spans="2:8" ht="18" customHeight="1" x14ac:dyDescent="0.2">
      <c r="B17" s="225" t="s">
        <v>115</v>
      </c>
      <c r="C17" s="227">
        <f>COGETES!P68</f>
        <v>0</v>
      </c>
      <c r="D17" s="227">
        <f>COGETES!O68</f>
        <v>0</v>
      </c>
      <c r="E17" s="230">
        <f t="shared" si="0"/>
        <v>0</v>
      </c>
      <c r="G17" s="62"/>
      <c r="H17" s="62"/>
    </row>
    <row r="18" spans="2:8" ht="18" customHeight="1" x14ac:dyDescent="0.2">
      <c r="B18" s="226" t="s">
        <v>100</v>
      </c>
      <c r="C18" s="227">
        <f>SECESC!P68</f>
        <v>0</v>
      </c>
      <c r="D18" s="227">
        <f>SECESC!O68</f>
        <v>0</v>
      </c>
      <c r="E18" s="230">
        <f t="shared" si="0"/>
        <v>0</v>
      </c>
      <c r="G18" s="62"/>
      <c r="H18" s="62"/>
    </row>
    <row r="19" spans="2:8" ht="18" customHeight="1" x14ac:dyDescent="0.2">
      <c r="B19" s="226" t="s">
        <v>99</v>
      </c>
      <c r="C19" s="227">
        <f>NUTED!P68</f>
        <v>0</v>
      </c>
      <c r="D19" s="227">
        <f>NUTED!O68</f>
        <v>0</v>
      </c>
      <c r="E19" s="230">
        <f t="shared" si="0"/>
        <v>0</v>
      </c>
      <c r="G19" s="62"/>
      <c r="H19" s="62"/>
    </row>
    <row r="20" spans="2:8" ht="18" customHeight="1" x14ac:dyDescent="0.2">
      <c r="B20" s="302" t="s">
        <v>181</v>
      </c>
      <c r="C20" s="303">
        <f>SUM(C15:C19)</f>
        <v>0</v>
      </c>
      <c r="D20" s="303">
        <f>SUM(D15:D19)</f>
        <v>0</v>
      </c>
      <c r="E20" s="301">
        <f t="shared" si="0"/>
        <v>0</v>
      </c>
      <c r="G20" s="62"/>
      <c r="H20" s="62"/>
    </row>
    <row r="21" spans="2:8" ht="18" customHeight="1" x14ac:dyDescent="0.2">
      <c r="B21" s="226" t="s">
        <v>101</v>
      </c>
      <c r="C21" s="227">
        <f>VDPDT!P68</f>
        <v>0</v>
      </c>
      <c r="D21" s="227">
        <f>VDPDT!O68</f>
        <v>0</v>
      </c>
      <c r="E21" s="230">
        <f t="shared" si="0"/>
        <v>0</v>
      </c>
      <c r="G21" s="62"/>
      <c r="H21" s="62"/>
    </row>
    <row r="22" spans="2:8" ht="18" customHeight="1" x14ac:dyDescent="0.2">
      <c r="B22" s="226" t="s">
        <v>178</v>
      </c>
      <c r="C22" s="227">
        <f>BVS!P68</f>
        <v>0</v>
      </c>
      <c r="D22" s="227">
        <f>BVS!O68</f>
        <v>0</v>
      </c>
      <c r="E22" s="230">
        <f t="shared" si="0"/>
        <v>0</v>
      </c>
      <c r="G22" s="62"/>
      <c r="H22" s="62"/>
    </row>
    <row r="23" spans="2:8" ht="18" customHeight="1" x14ac:dyDescent="0.2">
      <c r="B23" s="226" t="s">
        <v>102</v>
      </c>
      <c r="C23" s="227">
        <f>BEB!P68</f>
        <v>0</v>
      </c>
      <c r="D23" s="227">
        <f>BEB!O68</f>
        <v>0</v>
      </c>
      <c r="E23" s="230">
        <f t="shared" si="0"/>
        <v>0</v>
      </c>
      <c r="G23" s="62"/>
      <c r="H23" s="62"/>
    </row>
    <row r="24" spans="2:8" ht="18" customHeight="1" x14ac:dyDescent="0.2">
      <c r="B24" s="302" t="s">
        <v>182</v>
      </c>
      <c r="C24" s="303">
        <f>SUM(C21:C23)</f>
        <v>0</v>
      </c>
      <c r="D24" s="303">
        <f>SUM(D21:D23)</f>
        <v>0</v>
      </c>
      <c r="E24" s="301">
        <f t="shared" si="0"/>
        <v>0</v>
      </c>
      <c r="G24" s="62"/>
      <c r="H24" s="62"/>
    </row>
    <row r="25" spans="2:8" ht="18" customHeight="1" x14ac:dyDescent="0.2">
      <c r="B25" s="226" t="s">
        <v>103</v>
      </c>
      <c r="C25" s="227">
        <f>LAVSA!P68</f>
        <v>0</v>
      </c>
      <c r="D25" s="227">
        <f>LAVSA!O68</f>
        <v>0</v>
      </c>
      <c r="E25" s="230">
        <f t="shared" si="0"/>
        <v>0</v>
      </c>
      <c r="G25" s="62"/>
      <c r="H25" s="62"/>
    </row>
    <row r="26" spans="2:8" ht="18" customHeight="1" x14ac:dyDescent="0.2">
      <c r="B26" s="225" t="s">
        <v>104</v>
      </c>
      <c r="C26" s="227">
        <f>LABORAT!P68</f>
        <v>0</v>
      </c>
      <c r="D26" s="227">
        <f>LABORAT!O68</f>
        <v>0</v>
      </c>
      <c r="E26" s="230">
        <f t="shared" si="0"/>
        <v>0</v>
      </c>
      <c r="G26" s="62"/>
      <c r="H26" s="62"/>
    </row>
    <row r="27" spans="2:8" ht="18" customHeight="1" x14ac:dyDescent="0.2">
      <c r="B27" s="226" t="s">
        <v>105</v>
      </c>
      <c r="C27" s="227">
        <f>LABGESTÃO!P68</f>
        <v>0</v>
      </c>
      <c r="D27" s="227">
        <f>LABGESTÃO!O68</f>
        <v>0</v>
      </c>
      <c r="E27" s="230">
        <f t="shared" si="0"/>
        <v>0</v>
      </c>
      <c r="G27" s="62"/>
      <c r="H27" s="62"/>
    </row>
    <row r="28" spans="2:8" ht="18" customHeight="1" x14ac:dyDescent="0.2">
      <c r="B28" s="226" t="s">
        <v>106</v>
      </c>
      <c r="C28" s="227">
        <f>LIRES!P68</f>
        <v>0</v>
      </c>
      <c r="D28" s="227">
        <f>LIRES!O68</f>
        <v>0</v>
      </c>
      <c r="E28" s="230">
        <f t="shared" si="0"/>
        <v>0</v>
      </c>
      <c r="G28" s="62"/>
      <c r="H28" s="62"/>
    </row>
    <row r="29" spans="2:8" ht="18" customHeight="1" x14ac:dyDescent="0.2">
      <c r="B29" s="226" t="s">
        <v>48</v>
      </c>
      <c r="C29" s="227">
        <f>LABMAN!P67+LABMAN!P68</f>
        <v>0</v>
      </c>
      <c r="D29" s="227">
        <f>LABMAN!O68</f>
        <v>0</v>
      </c>
      <c r="E29" s="230">
        <f t="shared" si="0"/>
        <v>0</v>
      </c>
      <c r="G29" s="62"/>
      <c r="H29" s="62"/>
    </row>
    <row r="30" spans="2:8" ht="18" customHeight="1" x14ac:dyDescent="0.2">
      <c r="B30" s="225" t="s">
        <v>107</v>
      </c>
      <c r="C30" s="227">
        <f>LATEC!P68</f>
        <v>0</v>
      </c>
      <c r="D30" s="227">
        <f>LATEC!O68</f>
        <v>0</v>
      </c>
      <c r="E30" s="230">
        <f t="shared" si="0"/>
        <v>0</v>
      </c>
      <c r="G30" s="62"/>
      <c r="H30" s="62"/>
    </row>
    <row r="31" spans="2:8" ht="18" customHeight="1" x14ac:dyDescent="0.2">
      <c r="B31" s="226" t="s">
        <v>134</v>
      </c>
      <c r="C31" s="227">
        <f>PROVOC!P68</f>
        <v>0</v>
      </c>
      <c r="D31" s="227">
        <f>PROVOC!O68</f>
        <v>0</v>
      </c>
      <c r="E31" s="230">
        <f>D31/D$35*100</f>
        <v>0</v>
      </c>
      <c r="G31" s="62"/>
      <c r="H31" s="62"/>
    </row>
    <row r="32" spans="2:8" ht="18" customHeight="1" x14ac:dyDescent="0.2">
      <c r="B32" s="226" t="s">
        <v>108</v>
      </c>
      <c r="C32" s="227">
        <f>LABFORM!P68</f>
        <v>0</v>
      </c>
      <c r="D32" s="227">
        <f>LABFORM!O68</f>
        <v>0</v>
      </c>
      <c r="E32" s="230">
        <f>D32/D$35*100</f>
        <v>0</v>
      </c>
      <c r="G32" s="62"/>
      <c r="H32" s="62"/>
    </row>
    <row r="33" spans="1:8" ht="18" customHeight="1" x14ac:dyDescent="0.2">
      <c r="B33" s="226" t="s">
        <v>109</v>
      </c>
      <c r="C33" s="228">
        <f>LATEPS!P68</f>
        <v>0</v>
      </c>
      <c r="D33" s="228">
        <f>LATEPS!O68</f>
        <v>0</v>
      </c>
      <c r="E33" s="230">
        <f>D33/D$35*100</f>
        <v>0</v>
      </c>
      <c r="G33" s="62"/>
      <c r="H33" s="62"/>
    </row>
    <row r="34" spans="1:8" ht="18" customHeight="1" thickBot="1" x14ac:dyDescent="0.25">
      <c r="B34" s="299" t="s">
        <v>183</v>
      </c>
      <c r="C34" s="300">
        <f>SUM(C25:C33)</f>
        <v>0</v>
      </c>
      <c r="D34" s="300">
        <f>SUM(D25:D33)</f>
        <v>0</v>
      </c>
      <c r="E34" s="353">
        <f>D34/D$35*100</f>
        <v>0</v>
      </c>
      <c r="G34" s="62"/>
      <c r="H34" s="62"/>
    </row>
    <row r="35" spans="1:8" ht="18" customHeight="1" thickBot="1" x14ac:dyDescent="0.25">
      <c r="B35" s="282" t="s">
        <v>171</v>
      </c>
      <c r="C35" s="283">
        <f>C10+C14+C20+C24+C34</f>
        <v>0</v>
      </c>
      <c r="D35" s="283">
        <f>D10+D14+D20+D24+D34</f>
        <v>23328</v>
      </c>
      <c r="E35" s="284">
        <f>D35/D$35*100</f>
        <v>100</v>
      </c>
      <c r="G35" s="62"/>
      <c r="H35" s="62"/>
    </row>
    <row r="36" spans="1:8" ht="14.25" customHeight="1" x14ac:dyDescent="0.2"/>
    <row r="37" spans="1:8" x14ac:dyDescent="0.2">
      <c r="A37" s="174"/>
    </row>
    <row r="78" spans="1:13" ht="15.75" x14ac:dyDescent="0.2">
      <c r="A78" s="276"/>
      <c r="B78" s="276"/>
      <c r="C78" s="276"/>
      <c r="D78" s="276"/>
      <c r="E78" s="276"/>
      <c r="F78" s="276"/>
      <c r="G78" s="276"/>
      <c r="H78" s="276"/>
      <c r="I78" s="276"/>
      <c r="J78" s="276"/>
      <c r="K78" s="276"/>
      <c r="L78" s="276"/>
      <c r="M78" s="276"/>
    </row>
    <row r="123" spans="1:13" ht="17.850000000000001" customHeight="1" x14ac:dyDescent="0.2">
      <c r="A123" s="276"/>
      <c r="B123" s="276"/>
      <c r="C123" s="276"/>
      <c r="D123" s="276"/>
      <c r="E123" s="276"/>
      <c r="F123" s="276"/>
      <c r="G123" s="276"/>
      <c r="H123" s="276"/>
      <c r="I123" s="276"/>
      <c r="J123" s="276"/>
      <c r="K123" s="276"/>
      <c r="L123" s="276"/>
      <c r="M123" s="276"/>
    </row>
  </sheetData>
  <mergeCells count="3">
    <mergeCell ref="B3:B4"/>
    <mergeCell ref="C3:D3"/>
    <mergeCell ref="E3:E4"/>
  </mergeCells>
  <pageMargins left="0.27559055118110237" right="0.15748031496062992" top="0.59055118110236227" bottom="0.31496062992125984" header="0.31496062992125984" footer="0.19685039370078741"/>
  <pageSetup paperSize="9" scale="85" orientation="landscape" r:id="rId1"/>
  <headerFooter alignWithMargins="0">
    <oddHeader>&amp;L&amp;8SADM / EPSJV</oddHeader>
  </headerFooter>
  <rowBreaks count="2" manualBreakCount="2">
    <brk id="83" max="16383" man="1"/>
    <brk id="130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7030A0"/>
  </sheetPr>
  <dimension ref="A1:S92"/>
  <sheetViews>
    <sheetView zoomScaleNormal="100" workbookViewId="0">
      <pane xSplit="1" ySplit="4" topLeftCell="B5" activePane="bottomRight" state="frozen"/>
      <selection activeCell="H3" sqref="H3"/>
      <selection pane="topRight" activeCell="H3" sqref="H3"/>
      <selection pane="bottomLeft" activeCell="H3" sqref="H3"/>
      <selection pane="bottomRight" activeCell="R9" sqref="R9"/>
    </sheetView>
  </sheetViews>
  <sheetFormatPr defaultRowHeight="12.75" x14ac:dyDescent="0.2"/>
  <cols>
    <col min="1" max="1" width="18.42578125" customWidth="1"/>
    <col min="2" max="4" width="12.85546875" bestFit="1" customWidth="1"/>
    <col min="5" max="6" width="13.85546875" bestFit="1" customWidth="1"/>
    <col min="7" max="7" width="12.85546875" bestFit="1" customWidth="1"/>
    <col min="8" max="8" width="12.7109375" customWidth="1"/>
    <col min="9" max="10" width="12.85546875" bestFit="1" customWidth="1"/>
    <col min="11" max="11" width="13.5703125" customWidth="1"/>
    <col min="12" max="12" width="13.85546875" bestFit="1" customWidth="1"/>
    <col min="13" max="13" width="12.85546875" bestFit="1" customWidth="1"/>
    <col min="14" max="14" width="13.7109375" bestFit="1" customWidth="1"/>
    <col min="15" max="15" width="7.42578125" customWidth="1"/>
    <col min="16" max="16" width="1.7109375" customWidth="1"/>
    <col min="17" max="17" width="2.7109375" customWidth="1"/>
    <col min="18" max="19" width="12.85546875" bestFit="1" customWidth="1"/>
  </cols>
  <sheetData>
    <row r="1" spans="1:19" ht="15.75" x14ac:dyDescent="0.25">
      <c r="A1" s="951" t="s">
        <v>428</v>
      </c>
      <c r="B1" s="951"/>
      <c r="C1" s="951"/>
      <c r="D1" s="951"/>
      <c r="E1" s="951"/>
      <c r="F1" s="951"/>
      <c r="G1" s="951"/>
      <c r="H1" s="951"/>
      <c r="I1" s="951"/>
      <c r="J1" s="951"/>
      <c r="K1" s="951"/>
      <c r="L1" s="951"/>
      <c r="M1" s="951"/>
      <c r="N1" s="951"/>
      <c r="O1" s="951"/>
    </row>
    <row r="2" spans="1:19" ht="13.5" thickBot="1" x14ac:dyDescent="0.25"/>
    <row r="3" spans="1:19" ht="14.65" customHeight="1" x14ac:dyDescent="0.2">
      <c r="A3" s="183" t="s">
        <v>72</v>
      </c>
      <c r="B3" s="952" t="s">
        <v>58</v>
      </c>
      <c r="C3" s="952" t="s">
        <v>68</v>
      </c>
      <c r="D3" s="952" t="s">
        <v>59</v>
      </c>
      <c r="E3" s="952" t="s">
        <v>60</v>
      </c>
      <c r="F3" s="952" t="s">
        <v>61</v>
      </c>
      <c r="G3" s="952" t="s">
        <v>62</v>
      </c>
      <c r="H3" s="952" t="s">
        <v>63</v>
      </c>
      <c r="I3" s="952" t="s">
        <v>64</v>
      </c>
      <c r="J3" s="952" t="s">
        <v>65</v>
      </c>
      <c r="K3" s="952" t="s">
        <v>66</v>
      </c>
      <c r="L3" s="952" t="s">
        <v>69</v>
      </c>
      <c r="M3" s="952" t="s">
        <v>67</v>
      </c>
      <c r="N3" s="954" t="s">
        <v>12</v>
      </c>
      <c r="O3" s="952" t="s">
        <v>27</v>
      </c>
    </row>
    <row r="4" spans="1:19" ht="14.65" customHeight="1" thickBot="1" x14ac:dyDescent="0.25">
      <c r="A4" s="184"/>
      <c r="B4" s="953"/>
      <c r="C4" s="953"/>
      <c r="D4" s="953"/>
      <c r="E4" s="953"/>
      <c r="F4" s="953"/>
      <c r="G4" s="953"/>
      <c r="H4" s="953"/>
      <c r="I4" s="953"/>
      <c r="J4" s="953"/>
      <c r="K4" s="953"/>
      <c r="L4" s="953"/>
      <c r="M4" s="953"/>
      <c r="N4" s="955"/>
      <c r="O4" s="953"/>
    </row>
    <row r="5" spans="1:19" ht="27.75" customHeight="1" x14ac:dyDescent="0.2">
      <c r="A5" s="209" t="s">
        <v>198</v>
      </c>
      <c r="B5" s="76">
        <f>'TOTAL GERAL'!C18</f>
        <v>873557.07000000007</v>
      </c>
      <c r="C5" s="76">
        <f>'TOTAL GERAL'!D18</f>
        <v>885919.12</v>
      </c>
      <c r="D5" s="76">
        <f>'TOTAL GERAL'!E18</f>
        <v>0</v>
      </c>
      <c r="E5" s="76">
        <f>'TOTAL GERAL'!F18</f>
        <v>0</v>
      </c>
      <c r="F5" s="76">
        <f>'TOTAL GERAL'!G18</f>
        <v>0</v>
      </c>
      <c r="G5" s="76">
        <f>'TOTAL GERAL'!H18</f>
        <v>0</v>
      </c>
      <c r="H5" s="76">
        <f>'TOTAL GERAL'!I18</f>
        <v>0</v>
      </c>
      <c r="I5" s="76">
        <f>'TOTAL GERAL'!J18</f>
        <v>0</v>
      </c>
      <c r="J5" s="76">
        <f>'TOTAL GERAL'!K18</f>
        <v>0</v>
      </c>
      <c r="K5" s="76">
        <f>'TOTAL GERAL'!L18</f>
        <v>0</v>
      </c>
      <c r="L5" s="76">
        <f>'TOTAL GERAL'!M18</f>
        <v>0</v>
      </c>
      <c r="M5" s="76">
        <f>'TOTAL GERAL'!N18</f>
        <v>0</v>
      </c>
      <c r="N5" s="75">
        <f>SUM(B5:M5)</f>
        <v>1759476.19</v>
      </c>
      <c r="O5" s="211">
        <f>N5/N$9*100</f>
        <v>56.87160434028754</v>
      </c>
    </row>
    <row r="6" spans="1:19" ht="27.75" customHeight="1" x14ac:dyDescent="0.2">
      <c r="A6" s="209" t="s">
        <v>199</v>
      </c>
      <c r="B6" s="76">
        <f>'TOTAL GERAL'!C17</f>
        <v>609840.30000000005</v>
      </c>
      <c r="C6" s="76">
        <f>'TOTAL GERAL'!D17</f>
        <v>600481.11</v>
      </c>
      <c r="D6" s="76">
        <f>'TOTAL GERAL'!E17</f>
        <v>0</v>
      </c>
      <c r="E6" s="76">
        <f>'TOTAL GERAL'!F17</f>
        <v>0</v>
      </c>
      <c r="F6" s="76">
        <f>'TOTAL GERAL'!G17</f>
        <v>0</v>
      </c>
      <c r="G6" s="76">
        <f>'TOTAL GERAL'!H17</f>
        <v>0</v>
      </c>
      <c r="H6" s="76">
        <f>'TOTAL GERAL'!I17</f>
        <v>0</v>
      </c>
      <c r="I6" s="76">
        <f>'TOTAL GERAL'!J17</f>
        <v>0</v>
      </c>
      <c r="J6" s="76">
        <f>'TOTAL GERAL'!K17</f>
        <v>0</v>
      </c>
      <c r="K6" s="76">
        <f>'TOTAL GERAL'!L17</f>
        <v>0</v>
      </c>
      <c r="L6" s="76">
        <f>'TOTAL GERAL'!M17</f>
        <v>0</v>
      </c>
      <c r="M6" s="76">
        <f>'TOTAL GERAL'!N17</f>
        <v>0</v>
      </c>
      <c r="N6" s="75">
        <f>SUM(B6:M6)</f>
        <v>1210321.4100000001</v>
      </c>
      <c r="O6" s="212">
        <f>N6/N$9*100</f>
        <v>39.121257079414605</v>
      </c>
    </row>
    <row r="7" spans="1:19" ht="26.25" customHeight="1" x14ac:dyDescent="0.2">
      <c r="A7" s="209" t="s">
        <v>194</v>
      </c>
      <c r="B7" s="76">
        <f>'TOTAL GERAL'!C32</f>
        <v>40000</v>
      </c>
      <c r="C7" s="76">
        <f>'TOTAL GERAL'!D32</f>
        <v>0</v>
      </c>
      <c r="D7" s="76">
        <f>'TOTAL GERAL'!E32</f>
        <v>69000</v>
      </c>
      <c r="E7" s="76">
        <f>'TOTAL GERAL'!F32</f>
        <v>0</v>
      </c>
      <c r="F7" s="76">
        <f>'TOTAL GERAL'!G32</f>
        <v>0</v>
      </c>
      <c r="G7" s="76">
        <f>'TOTAL GERAL'!H32</f>
        <v>0</v>
      </c>
      <c r="H7" s="76">
        <f>'TOTAL GERAL'!I32</f>
        <v>0</v>
      </c>
      <c r="I7" s="76">
        <f>'TOTAL GERAL'!J32</f>
        <v>0</v>
      </c>
      <c r="J7" s="76">
        <f>'TOTAL GERAL'!K32</f>
        <v>0</v>
      </c>
      <c r="K7" s="76">
        <f>'TOTAL GERAL'!L32</f>
        <v>0</v>
      </c>
      <c r="L7" s="76">
        <f>'TOTAL GERAL'!M32</f>
        <v>0</v>
      </c>
      <c r="M7" s="76">
        <f>'TOTAL GERAL'!N32</f>
        <v>0</v>
      </c>
      <c r="N7" s="75">
        <f>SUM(B7:M7)</f>
        <v>109000</v>
      </c>
      <c r="O7" s="212">
        <f>N7/N$9*100</f>
        <v>3.5232104351985245</v>
      </c>
    </row>
    <row r="8" spans="1:19" ht="26.25" customHeight="1" thickBot="1" x14ac:dyDescent="0.25">
      <c r="A8" s="210" t="s">
        <v>193</v>
      </c>
      <c r="B8" s="76">
        <f>'TOTAL GERAL'!C20</f>
        <v>7879.8</v>
      </c>
      <c r="C8" s="76">
        <f>'TOTAL GERAL'!D20</f>
        <v>7091.82</v>
      </c>
      <c r="D8" s="76">
        <f>'TOTAL GERAL'!E20</f>
        <v>0</v>
      </c>
      <c r="E8" s="76">
        <f>'TOTAL GERAL'!F20</f>
        <v>0</v>
      </c>
      <c r="F8" s="76">
        <f>'TOTAL GERAL'!G20</f>
        <v>0</v>
      </c>
      <c r="G8" s="76">
        <f>'TOTAL GERAL'!H20</f>
        <v>0</v>
      </c>
      <c r="H8" s="76">
        <f>'TOTAL GERAL'!I20</f>
        <v>0</v>
      </c>
      <c r="I8" s="76">
        <f>'TOTAL GERAL'!J20</f>
        <v>0</v>
      </c>
      <c r="J8" s="76">
        <f>'TOTAL GERAL'!K20</f>
        <v>0</v>
      </c>
      <c r="K8" s="76">
        <f>'TOTAL GERAL'!L20</f>
        <v>0</v>
      </c>
      <c r="L8" s="76">
        <f>'TOTAL GERAL'!M20</f>
        <v>0</v>
      </c>
      <c r="M8" s="76">
        <f>'TOTAL GERAL'!N20</f>
        <v>0</v>
      </c>
      <c r="N8" s="75">
        <f>SUM(B8:M8)</f>
        <v>14971.619999999999</v>
      </c>
      <c r="O8" s="212">
        <f>N8/N$9*100</f>
        <v>0.48392814509932963</v>
      </c>
      <c r="S8" s="448"/>
    </row>
    <row r="9" spans="1:19" ht="26.25" customHeight="1" thickBot="1" x14ac:dyDescent="0.25">
      <c r="A9" s="77" t="s">
        <v>56</v>
      </c>
      <c r="B9" s="78">
        <f t="shared" ref="B9:O9" si="0">SUM(B5:B8)</f>
        <v>1531277.1700000002</v>
      </c>
      <c r="C9" s="78">
        <f t="shared" si="0"/>
        <v>1493492.05</v>
      </c>
      <c r="D9" s="78">
        <f t="shared" si="0"/>
        <v>69000</v>
      </c>
      <c r="E9" s="78">
        <f t="shared" si="0"/>
        <v>0</v>
      </c>
      <c r="F9" s="78">
        <f t="shared" si="0"/>
        <v>0</v>
      </c>
      <c r="G9" s="78">
        <f t="shared" si="0"/>
        <v>0</v>
      </c>
      <c r="H9" s="78">
        <f t="shared" si="0"/>
        <v>0</v>
      </c>
      <c r="I9" s="78">
        <f t="shared" si="0"/>
        <v>0</v>
      </c>
      <c r="J9" s="78">
        <f t="shared" si="0"/>
        <v>0</v>
      </c>
      <c r="K9" s="78">
        <f t="shared" si="0"/>
        <v>0</v>
      </c>
      <c r="L9" s="78">
        <f t="shared" si="0"/>
        <v>0</v>
      </c>
      <c r="M9" s="78">
        <f t="shared" si="0"/>
        <v>0</v>
      </c>
      <c r="N9" s="79">
        <f t="shared" si="0"/>
        <v>3093769.22</v>
      </c>
      <c r="O9" s="213">
        <f t="shared" si="0"/>
        <v>99.999999999999986</v>
      </c>
    </row>
    <row r="10" spans="1:19" ht="17.25" customHeight="1" x14ac:dyDescent="0.2">
      <c r="A10" s="182"/>
      <c r="K10" s="173" t="s">
        <v>70</v>
      </c>
      <c r="L10" s="80"/>
      <c r="M10" s="80"/>
      <c r="O10" s="454">
        <f>N9/'TOTAL GERAL'!O69*100</f>
        <v>78.040532321941384</v>
      </c>
    </row>
    <row r="11" spans="1:19" ht="12.75" customHeight="1" x14ac:dyDescent="0.2">
      <c r="A11" s="179"/>
      <c r="B11" s="249"/>
      <c r="C11" s="249"/>
      <c r="D11" s="249"/>
      <c r="N11" s="62"/>
    </row>
    <row r="12" spans="1:19" ht="32.65" customHeight="1" x14ac:dyDescent="0.2">
      <c r="B12" s="249"/>
      <c r="C12" s="249"/>
      <c r="D12" s="249"/>
      <c r="N12" s="62"/>
    </row>
    <row r="13" spans="1:19" x14ac:dyDescent="0.2">
      <c r="S13" s="448"/>
    </row>
    <row r="16" spans="1:19" x14ac:dyDescent="0.2">
      <c r="S16" s="448"/>
    </row>
    <row r="31" spans="1:1" x14ac:dyDescent="0.2">
      <c r="A31" s="72"/>
    </row>
    <row r="32" spans="1:1" x14ac:dyDescent="0.2">
      <c r="A32" s="72"/>
    </row>
    <row r="33" spans="1:15" x14ac:dyDescent="0.2">
      <c r="A33" s="72"/>
      <c r="L33" s="66"/>
      <c r="O33" s="81"/>
    </row>
    <row r="58" spans="1:12" x14ac:dyDescent="0.2">
      <c r="A58" s="1"/>
    </row>
    <row r="60" spans="1:12" x14ac:dyDescent="0.2">
      <c r="I60" s="66"/>
      <c r="L60" s="14"/>
    </row>
    <row r="68" spans="1:11" x14ac:dyDescent="0.2">
      <c r="A68" s="716"/>
      <c r="B68" s="716"/>
      <c r="C68" s="716"/>
      <c r="D68" s="716"/>
      <c r="E68" s="716"/>
      <c r="F68" s="716"/>
      <c r="G68" s="716"/>
      <c r="H68" s="716"/>
      <c r="I68" s="716"/>
      <c r="J68" s="716"/>
      <c r="K68" s="716"/>
    </row>
    <row r="69" spans="1:11" x14ac:dyDescent="0.2">
      <c r="A69" s="716"/>
      <c r="B69" s="716"/>
      <c r="C69" s="716"/>
      <c r="D69" s="716"/>
      <c r="E69" s="716"/>
      <c r="F69" s="716"/>
      <c r="G69" s="716"/>
      <c r="H69" s="716"/>
      <c r="I69" s="716"/>
      <c r="J69" s="716"/>
      <c r="K69" s="716"/>
    </row>
    <row r="70" spans="1:11" x14ac:dyDescent="0.2">
      <c r="A70" s="716"/>
      <c r="B70" s="716"/>
      <c r="C70" s="716"/>
      <c r="D70" s="716"/>
      <c r="E70" s="716"/>
      <c r="F70" s="716"/>
      <c r="G70" s="716"/>
      <c r="H70" s="716"/>
      <c r="I70" s="716"/>
      <c r="J70" s="716"/>
      <c r="K70" s="716"/>
    </row>
    <row r="71" spans="1:11" x14ac:dyDescent="0.2">
      <c r="A71" s="716"/>
      <c r="B71" s="716"/>
      <c r="C71" s="716"/>
      <c r="D71" s="716"/>
      <c r="E71" s="716"/>
      <c r="F71" s="716"/>
      <c r="G71" s="716"/>
      <c r="H71" s="716"/>
      <c r="I71" s="716"/>
      <c r="J71" s="716"/>
      <c r="K71" s="716"/>
    </row>
    <row r="72" spans="1:11" x14ac:dyDescent="0.2">
      <c r="A72" s="716"/>
      <c r="B72" s="716"/>
      <c r="C72" s="716"/>
      <c r="D72" s="716"/>
      <c r="E72" s="716"/>
      <c r="F72" s="716"/>
      <c r="G72" s="716"/>
      <c r="H72" s="716"/>
      <c r="I72" s="716"/>
      <c r="J72" s="716"/>
      <c r="K72" s="716"/>
    </row>
    <row r="73" spans="1:11" x14ac:dyDescent="0.2">
      <c r="A73" s="716"/>
      <c r="B73" s="716"/>
      <c r="C73" s="716"/>
      <c r="D73" s="716"/>
      <c r="E73" s="716"/>
      <c r="F73" s="716"/>
      <c r="G73" s="716"/>
      <c r="H73" s="716"/>
      <c r="I73" s="716"/>
      <c r="J73" s="716"/>
      <c r="K73" s="716"/>
    </row>
    <row r="74" spans="1:11" x14ac:dyDescent="0.2">
      <c r="A74" s="716"/>
      <c r="B74" s="716"/>
      <c r="C74" s="716"/>
      <c r="D74" s="716"/>
      <c r="E74" s="716"/>
      <c r="F74" s="716"/>
      <c r="G74" s="716"/>
      <c r="H74" s="716"/>
      <c r="I74" s="716"/>
      <c r="J74" s="716"/>
      <c r="K74" s="716"/>
    </row>
    <row r="75" spans="1:11" x14ac:dyDescent="0.2">
      <c r="A75" s="716"/>
      <c r="B75" s="716"/>
      <c r="C75" s="716"/>
      <c r="D75" s="716"/>
      <c r="E75" s="716"/>
      <c r="F75" s="716"/>
      <c r="G75" s="716"/>
      <c r="H75" s="716"/>
      <c r="I75" s="716"/>
      <c r="J75" s="716"/>
      <c r="K75" s="716"/>
    </row>
    <row r="76" spans="1:11" x14ac:dyDescent="0.2">
      <c r="A76" s="716"/>
      <c r="B76" s="716"/>
      <c r="C76" s="716"/>
      <c r="D76" s="716"/>
      <c r="E76" s="716"/>
      <c r="F76" s="716"/>
      <c r="G76" s="716"/>
      <c r="H76" s="716"/>
      <c r="I76" s="716"/>
      <c r="J76" s="716"/>
      <c r="K76" s="716"/>
    </row>
    <row r="77" spans="1:11" x14ac:dyDescent="0.2">
      <c r="A77" s="716"/>
      <c r="B77" s="716"/>
      <c r="C77" s="716"/>
      <c r="D77" s="716"/>
      <c r="E77" s="716"/>
      <c r="F77" s="716"/>
      <c r="G77" s="716"/>
      <c r="H77" s="716"/>
      <c r="I77" s="716"/>
      <c r="J77" s="716"/>
      <c r="K77" s="716"/>
    </row>
    <row r="78" spans="1:11" x14ac:dyDescent="0.2">
      <c r="A78" s="716"/>
      <c r="B78" s="716"/>
      <c r="C78" s="716"/>
      <c r="D78" s="716"/>
      <c r="E78" s="716"/>
      <c r="F78" s="716"/>
      <c r="G78" s="716"/>
      <c r="H78" s="716"/>
      <c r="I78" s="716"/>
      <c r="J78" s="716"/>
      <c r="K78" s="716"/>
    </row>
    <row r="79" spans="1:11" x14ac:dyDescent="0.2">
      <c r="A79" s="716"/>
      <c r="B79" s="716"/>
      <c r="C79" s="716"/>
      <c r="D79" s="716"/>
      <c r="E79" s="716"/>
      <c r="F79" s="716"/>
      <c r="G79" s="716"/>
      <c r="H79" s="716"/>
      <c r="I79" s="716"/>
      <c r="J79" s="716"/>
      <c r="K79" s="716"/>
    </row>
    <row r="80" spans="1:11" x14ac:dyDescent="0.2">
      <c r="A80" s="860"/>
      <c r="B80" s="716"/>
      <c r="C80" s="716"/>
      <c r="D80" s="716"/>
      <c r="E80" s="716"/>
      <c r="F80" s="716"/>
      <c r="G80" s="716"/>
      <c r="H80" s="716"/>
      <c r="I80" s="716"/>
      <c r="J80" s="716"/>
      <c r="K80" s="716"/>
    </row>
    <row r="81" spans="1:11" x14ac:dyDescent="0.2">
      <c r="A81" s="716"/>
      <c r="B81" s="716"/>
      <c r="C81" s="716"/>
      <c r="D81" s="716"/>
      <c r="E81" s="716"/>
      <c r="F81" s="716"/>
      <c r="G81" s="716"/>
      <c r="H81" s="716"/>
      <c r="I81" s="716"/>
      <c r="J81" s="716"/>
      <c r="K81" s="716"/>
    </row>
    <row r="82" spans="1:11" x14ac:dyDescent="0.2">
      <c r="A82" s="716"/>
      <c r="B82" s="716"/>
      <c r="C82" s="716"/>
      <c r="D82" s="716"/>
      <c r="E82" s="716"/>
      <c r="F82" s="716"/>
      <c r="G82" s="716"/>
      <c r="H82" s="716"/>
      <c r="I82" s="716"/>
      <c r="J82" s="716"/>
      <c r="K82" s="716"/>
    </row>
    <row r="83" spans="1:11" x14ac:dyDescent="0.2">
      <c r="A83" s="716"/>
      <c r="B83" s="716"/>
      <c r="C83" s="716"/>
      <c r="D83" s="716"/>
      <c r="E83" s="716"/>
      <c r="F83" s="716"/>
      <c r="G83" s="716"/>
      <c r="H83" s="716"/>
      <c r="I83" s="716"/>
      <c r="J83" s="716"/>
      <c r="K83" s="716"/>
    </row>
    <row r="84" spans="1:11" x14ac:dyDescent="0.2">
      <c r="A84" s="716"/>
      <c r="B84" s="716"/>
      <c r="C84" s="716"/>
      <c r="D84" s="716"/>
      <c r="E84" s="716"/>
      <c r="F84" s="716"/>
      <c r="G84" s="716"/>
      <c r="H84" s="716"/>
      <c r="I84" s="716"/>
      <c r="J84" s="716"/>
      <c r="K84" s="716"/>
    </row>
    <row r="85" spans="1:11" x14ac:dyDescent="0.2">
      <c r="A85" s="716"/>
      <c r="B85" s="716"/>
      <c r="C85" s="716"/>
      <c r="D85" s="716"/>
      <c r="E85" s="716"/>
      <c r="F85" s="716"/>
      <c r="G85" s="716"/>
      <c r="H85" s="716"/>
      <c r="I85" s="716"/>
      <c r="J85" s="716"/>
      <c r="K85" s="716"/>
    </row>
    <row r="86" spans="1:11" x14ac:dyDescent="0.2">
      <c r="A86" s="716"/>
      <c r="B86" s="716"/>
      <c r="C86" s="716"/>
      <c r="D86" s="716"/>
      <c r="E86" s="716"/>
      <c r="F86" s="716"/>
      <c r="G86" s="716"/>
      <c r="H86" s="716"/>
      <c r="I86" s="716"/>
      <c r="J86" s="716"/>
      <c r="K86" s="716"/>
    </row>
    <row r="87" spans="1:11" x14ac:dyDescent="0.2">
      <c r="A87" s="716"/>
      <c r="B87" s="716"/>
      <c r="C87" s="716"/>
      <c r="D87" s="716"/>
      <c r="E87" s="716"/>
      <c r="F87" s="716"/>
      <c r="G87" s="716"/>
      <c r="H87" s="716"/>
      <c r="I87" s="716"/>
      <c r="J87" s="716"/>
      <c r="K87" s="716"/>
    </row>
    <row r="88" spans="1:11" x14ac:dyDescent="0.2">
      <c r="A88" s="716"/>
      <c r="B88" s="716"/>
      <c r="C88" s="716"/>
      <c r="D88" s="716"/>
      <c r="E88" s="716"/>
      <c r="F88" s="716"/>
      <c r="G88" s="716"/>
      <c r="H88" s="716"/>
      <c r="I88" s="716"/>
      <c r="J88" s="716"/>
      <c r="K88" s="716"/>
    </row>
    <row r="89" spans="1:11" x14ac:dyDescent="0.2">
      <c r="A89" s="716"/>
      <c r="B89" s="716"/>
      <c r="C89" s="716"/>
      <c r="D89" s="716"/>
      <c r="E89" s="716"/>
      <c r="F89" s="716"/>
      <c r="G89" s="716"/>
      <c r="H89" s="716"/>
      <c r="I89" s="716"/>
      <c r="J89" s="716"/>
      <c r="K89" s="716"/>
    </row>
    <row r="90" spans="1:11" x14ac:dyDescent="0.2">
      <c r="A90" s="716"/>
      <c r="B90" s="716"/>
      <c r="C90" s="716"/>
      <c r="D90" s="716"/>
      <c r="E90" s="716"/>
      <c r="F90" s="716"/>
      <c r="G90" s="716"/>
      <c r="H90" s="716"/>
      <c r="I90" s="716"/>
      <c r="J90" s="716"/>
      <c r="K90" s="716"/>
    </row>
    <row r="91" spans="1:11" x14ac:dyDescent="0.2">
      <c r="A91" s="716"/>
      <c r="B91" s="716"/>
      <c r="C91" s="716"/>
      <c r="D91" s="716"/>
      <c r="E91" s="716"/>
      <c r="F91" s="716"/>
      <c r="G91" s="716"/>
      <c r="H91" s="716"/>
      <c r="I91" s="716"/>
      <c r="J91" s="716"/>
      <c r="K91" s="716"/>
    </row>
    <row r="92" spans="1:11" x14ac:dyDescent="0.2">
      <c r="A92" s="716"/>
      <c r="B92" s="716"/>
      <c r="C92" s="716"/>
      <c r="D92" s="716"/>
      <c r="E92" s="716"/>
      <c r="F92" s="716"/>
      <c r="G92" s="716"/>
      <c r="H92" s="716"/>
      <c r="I92" s="716"/>
      <c r="J92" s="716"/>
      <c r="K92" s="716"/>
    </row>
  </sheetData>
  <mergeCells count="15">
    <mergeCell ref="A1:O1"/>
    <mergeCell ref="O3:O4"/>
    <mergeCell ref="K3:K4"/>
    <mergeCell ref="L3:L4"/>
    <mergeCell ref="M3:M4"/>
    <mergeCell ref="N3:N4"/>
    <mergeCell ref="B3:B4"/>
    <mergeCell ref="C3:C4"/>
    <mergeCell ref="D3:D4"/>
    <mergeCell ref="E3:E4"/>
    <mergeCell ref="J3:J4"/>
    <mergeCell ref="F3:F4"/>
    <mergeCell ref="G3:G4"/>
    <mergeCell ref="H3:H4"/>
    <mergeCell ref="I3:I4"/>
  </mergeCells>
  <phoneticPr fontId="0" type="noConversion"/>
  <printOptions horizontalCentered="1"/>
  <pageMargins left="0.15748031496062992" right="0.15748031496062992" top="1.1417322834645669" bottom="0.55118110236220474" header="0.51181102362204722" footer="0.19685039370078741"/>
  <pageSetup paperSize="9" scale="80" orientation="landscape" r:id="rId1"/>
  <headerFooter alignWithMargins="0">
    <oddHeader>&amp;L&amp;8Seção Financeira/ SADM / EPSJV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7030A0"/>
  </sheetPr>
  <dimension ref="A1:M156"/>
  <sheetViews>
    <sheetView zoomScale="96" zoomScaleNormal="96" zoomScaleSheetLayoutView="110" workbookViewId="0">
      <pane ySplit="4" topLeftCell="A5" activePane="bottomLeft" state="frozen"/>
      <selection activeCell="H3" sqref="H3"/>
      <selection pane="bottomLeft" activeCell="O97" sqref="O97"/>
    </sheetView>
  </sheetViews>
  <sheetFormatPr defaultRowHeight="12.75" x14ac:dyDescent="0.2"/>
  <cols>
    <col min="1" max="1" width="14.28515625" customWidth="1"/>
    <col min="2" max="2" width="14.7109375" customWidth="1"/>
    <col min="3" max="3" width="15.28515625" customWidth="1"/>
    <col min="4" max="4" width="14.7109375" customWidth="1"/>
    <col min="5" max="5" width="12.28515625" customWidth="1"/>
    <col min="6" max="6" width="14" customWidth="1"/>
    <col min="7" max="7" width="14.7109375" customWidth="1"/>
    <col min="8" max="8" width="7.28515625" customWidth="1"/>
    <col min="9" max="9" width="5.7109375" customWidth="1"/>
    <col min="10" max="10" width="19.28515625" customWidth="1"/>
    <col min="11" max="11" width="16" customWidth="1"/>
  </cols>
  <sheetData>
    <row r="1" spans="1:13" ht="15.75" x14ac:dyDescent="0.25">
      <c r="B1" s="951" t="s">
        <v>429</v>
      </c>
      <c r="C1" s="951"/>
      <c r="D1" s="951"/>
      <c r="E1" s="951"/>
      <c r="F1" s="951"/>
      <c r="G1" s="951"/>
      <c r="H1" s="951"/>
      <c r="K1" s="245"/>
      <c r="L1" s="245"/>
      <c r="M1" s="245"/>
    </row>
    <row r="2" spans="1:13" ht="13.5" thickBot="1" x14ac:dyDescent="0.25">
      <c r="K2" s="245"/>
      <c r="L2" s="245"/>
      <c r="M2" s="245"/>
    </row>
    <row r="3" spans="1:13" ht="14.65" customHeight="1" x14ac:dyDescent="0.2">
      <c r="B3" s="956" t="s">
        <v>111</v>
      </c>
      <c r="C3" s="958" t="s">
        <v>196</v>
      </c>
      <c r="D3" s="958" t="s">
        <v>197</v>
      </c>
      <c r="E3" s="958" t="s">
        <v>194</v>
      </c>
      <c r="F3" s="958" t="s">
        <v>195</v>
      </c>
      <c r="G3" s="958" t="s">
        <v>28</v>
      </c>
      <c r="H3" s="961" t="s">
        <v>27</v>
      </c>
      <c r="K3" s="245"/>
      <c r="L3" s="245"/>
      <c r="M3" s="245"/>
    </row>
    <row r="4" spans="1:13" ht="12.75" customHeight="1" x14ac:dyDescent="0.2">
      <c r="B4" s="957"/>
      <c r="C4" s="959"/>
      <c r="D4" s="959"/>
      <c r="E4" s="959"/>
      <c r="F4" s="959"/>
      <c r="G4" s="959"/>
      <c r="H4" s="962"/>
      <c r="K4" s="245"/>
      <c r="L4" s="245"/>
      <c r="M4" s="245"/>
    </row>
    <row r="5" spans="1:13" ht="17.25" customHeight="1" x14ac:dyDescent="0.2">
      <c r="A5" s="72"/>
      <c r="B5" s="237" t="s">
        <v>92</v>
      </c>
      <c r="C5" s="228">
        <f>DIR!O18</f>
        <v>55755.75</v>
      </c>
      <c r="D5" s="228">
        <f>DIR!O17</f>
        <v>0</v>
      </c>
      <c r="E5" s="228">
        <f>DIR!O32</f>
        <v>0</v>
      </c>
      <c r="F5" s="228">
        <f>DIR!O20</f>
        <v>0</v>
      </c>
      <c r="G5" s="240">
        <f t="shared" ref="G5:G27" si="0">SUM(C5:F5)</f>
        <v>55755.75</v>
      </c>
      <c r="H5" s="452">
        <f t="shared" ref="H5:H27" si="1">G5/G$28*100</f>
        <v>1.8021948644249557</v>
      </c>
      <c r="I5" s="235"/>
      <c r="K5" s="245"/>
      <c r="L5" s="245"/>
      <c r="M5" s="245"/>
    </row>
    <row r="6" spans="1:13" ht="17.25" customHeight="1" x14ac:dyDescent="0.2">
      <c r="A6" s="72"/>
      <c r="B6" s="238" t="s">
        <v>93</v>
      </c>
      <c r="C6" s="228">
        <f>CCI!O18</f>
        <v>21301</v>
      </c>
      <c r="D6" s="228">
        <f>CCI!O17</f>
        <v>0</v>
      </c>
      <c r="E6" s="228">
        <f>CCI!O32</f>
        <v>0</v>
      </c>
      <c r="F6" s="228">
        <f>CCI!O20</f>
        <v>0</v>
      </c>
      <c r="G6" s="240">
        <f t="shared" si="0"/>
        <v>21301</v>
      </c>
      <c r="H6" s="452">
        <f t="shared" si="1"/>
        <v>0.68851289431342921</v>
      </c>
      <c r="I6" s="236"/>
      <c r="K6" s="245"/>
      <c r="L6" s="245"/>
      <c r="M6" s="245"/>
    </row>
    <row r="7" spans="1:13" ht="17.25" customHeight="1" x14ac:dyDescent="0.2">
      <c r="A7" s="72"/>
      <c r="B7" s="238" t="s">
        <v>94</v>
      </c>
      <c r="C7" s="228">
        <f>REVTES!O18</f>
        <v>48753.460000000006</v>
      </c>
      <c r="D7" s="228">
        <f>REVTES!O17</f>
        <v>0</v>
      </c>
      <c r="E7" s="228">
        <f>REVTES!O32</f>
        <v>0</v>
      </c>
      <c r="F7" s="228">
        <f>REVTES!O20</f>
        <v>0</v>
      </c>
      <c r="G7" s="240">
        <f t="shared" si="0"/>
        <v>48753.460000000006</v>
      </c>
      <c r="H7" s="452">
        <f t="shared" si="1"/>
        <v>1.5758596240737055</v>
      </c>
      <c r="I7" s="236"/>
      <c r="K7" s="245"/>
      <c r="L7" s="245"/>
      <c r="M7" s="245"/>
    </row>
    <row r="8" spans="1:13" ht="17.25" customHeight="1" x14ac:dyDescent="0.2">
      <c r="A8" s="72"/>
      <c r="B8" s="238" t="s">
        <v>95</v>
      </c>
      <c r="C8" s="228">
        <f>CCDE!O18</f>
        <v>298626.63</v>
      </c>
      <c r="D8" s="228">
        <f>CCDE!O17</f>
        <v>0</v>
      </c>
      <c r="E8" s="228">
        <f>CCDE!O32</f>
        <v>0</v>
      </c>
      <c r="F8" s="228">
        <f>CCDE!O20</f>
        <v>1575.96</v>
      </c>
      <c r="G8" s="240">
        <f t="shared" si="0"/>
        <v>300202.59000000003</v>
      </c>
      <c r="H8" s="452">
        <f t="shared" si="1"/>
        <v>9.7034577776295823</v>
      </c>
      <c r="I8" s="236"/>
      <c r="K8" s="245"/>
      <c r="L8" s="245"/>
      <c r="M8" s="245"/>
    </row>
    <row r="9" spans="1:13" ht="17.25" customHeight="1" x14ac:dyDescent="0.2">
      <c r="A9" s="451"/>
      <c r="B9" s="238" t="s">
        <v>124</v>
      </c>
      <c r="C9" s="228">
        <f>VDGDI!O18</f>
        <v>94307.47</v>
      </c>
      <c r="D9" s="228">
        <f>VDGDI!O17</f>
        <v>0</v>
      </c>
      <c r="E9" s="228">
        <f>VDGDI!O32</f>
        <v>0</v>
      </c>
      <c r="F9" s="244">
        <f>VDGDI!O20</f>
        <v>0</v>
      </c>
      <c r="G9" s="240">
        <f t="shared" si="0"/>
        <v>94307.47</v>
      </c>
      <c r="H9" s="452">
        <f t="shared" si="1"/>
        <v>3.0483033249648792</v>
      </c>
      <c r="I9" s="236"/>
      <c r="K9" s="245"/>
      <c r="L9" s="245"/>
      <c r="M9" s="245"/>
    </row>
    <row r="10" spans="1:13" ht="17.25" customHeight="1" x14ac:dyDescent="0.2">
      <c r="A10" s="72"/>
      <c r="B10" s="238" t="s">
        <v>136</v>
      </c>
      <c r="C10" s="228">
        <f>SADM!O18</f>
        <v>295560.44</v>
      </c>
      <c r="D10" s="228">
        <f>SADM!O17</f>
        <v>0</v>
      </c>
      <c r="E10" s="228">
        <f>SADM!O32</f>
        <v>109000</v>
      </c>
      <c r="F10" s="228">
        <f>SADM!O20</f>
        <v>0</v>
      </c>
      <c r="G10" s="240">
        <f t="shared" si="0"/>
        <v>404560.44</v>
      </c>
      <c r="H10" s="452">
        <f t="shared" si="1"/>
        <v>13.076619852078045</v>
      </c>
      <c r="I10" s="236"/>
      <c r="K10" s="245"/>
      <c r="L10" s="245"/>
      <c r="M10" s="245"/>
    </row>
    <row r="11" spans="1:13" ht="17.25" customHeight="1" x14ac:dyDescent="0.2">
      <c r="A11" s="72"/>
      <c r="B11" s="238" t="s">
        <v>96</v>
      </c>
      <c r="C11" s="228">
        <f>SINF!O18</f>
        <v>168922.44</v>
      </c>
      <c r="D11" s="228">
        <f>SINF!O17</f>
        <v>0</v>
      </c>
      <c r="E11" s="228">
        <f>SINF!O32</f>
        <v>0</v>
      </c>
      <c r="F11" s="228">
        <f>SINF!O20</f>
        <v>1575.96</v>
      </c>
      <c r="G11" s="240">
        <f t="shared" si="0"/>
        <v>170498.4</v>
      </c>
      <c r="H11" s="452">
        <f t="shared" si="1"/>
        <v>5.5110251565564417</v>
      </c>
      <c r="I11" s="236"/>
      <c r="K11" s="245"/>
      <c r="L11" s="245"/>
      <c r="M11" s="245"/>
    </row>
    <row r="12" spans="1:13" ht="17.25" customHeight="1" x14ac:dyDescent="0.2">
      <c r="A12" s="72"/>
      <c r="B12" s="238" t="s">
        <v>190</v>
      </c>
      <c r="C12" s="228">
        <f>VDPDT!O18</f>
        <v>20526.57</v>
      </c>
      <c r="D12" s="228">
        <f>VDPDT!O17</f>
        <v>0</v>
      </c>
      <c r="E12" s="228">
        <f>VDPDT!O32</f>
        <v>0</v>
      </c>
      <c r="F12" s="228">
        <f>VDPDT!O20</f>
        <v>0</v>
      </c>
      <c r="G12" s="240">
        <f t="shared" si="0"/>
        <v>20526.57</v>
      </c>
      <c r="H12" s="452">
        <f t="shared" si="1"/>
        <v>0.6634809690168163</v>
      </c>
      <c r="I12" s="236"/>
      <c r="K12" s="245"/>
      <c r="L12" s="245"/>
      <c r="M12" s="245"/>
    </row>
    <row r="13" spans="1:13" ht="17.25" customHeight="1" x14ac:dyDescent="0.2">
      <c r="A13" s="72"/>
      <c r="B13" s="238" t="s">
        <v>178</v>
      </c>
      <c r="C13" s="228">
        <f>BVS!O18</f>
        <v>0</v>
      </c>
      <c r="D13" s="228">
        <f>BVS!O17</f>
        <v>0</v>
      </c>
      <c r="E13" s="228">
        <f>BVS!O32</f>
        <v>0</v>
      </c>
      <c r="F13" s="228">
        <f>BVS!O20</f>
        <v>0</v>
      </c>
      <c r="G13" s="240">
        <f t="shared" si="0"/>
        <v>0</v>
      </c>
      <c r="H13" s="452">
        <f t="shared" si="1"/>
        <v>0</v>
      </c>
      <c r="I13" s="236"/>
      <c r="K13" s="245"/>
      <c r="L13" s="245"/>
      <c r="M13" s="245"/>
    </row>
    <row r="14" spans="1:13" ht="17.25" customHeight="1" x14ac:dyDescent="0.2">
      <c r="A14" s="72"/>
      <c r="B14" s="238" t="s">
        <v>102</v>
      </c>
      <c r="C14" s="228">
        <f>BEB!O18</f>
        <v>101162.13</v>
      </c>
      <c r="D14" s="228">
        <f>BEB!O17</f>
        <v>0</v>
      </c>
      <c r="E14" s="228">
        <f>BEB!O32</f>
        <v>0</v>
      </c>
      <c r="F14" s="228">
        <f>BEB!O20</f>
        <v>1575.96</v>
      </c>
      <c r="G14" s="240">
        <f t="shared" si="0"/>
        <v>102738.09000000001</v>
      </c>
      <c r="H14" s="452">
        <f t="shared" si="1"/>
        <v>3.3208065209207818</v>
      </c>
      <c r="I14" s="236"/>
      <c r="K14" s="245"/>
      <c r="L14" s="245"/>
      <c r="M14" s="245"/>
    </row>
    <row r="15" spans="1:13" ht="17.25" customHeight="1" x14ac:dyDescent="0.2">
      <c r="A15" s="72"/>
      <c r="B15" s="238" t="s">
        <v>97</v>
      </c>
      <c r="C15" s="228">
        <f>VDEI!O18</f>
        <v>58388.14</v>
      </c>
      <c r="D15" s="228">
        <f>VDEI!O17</f>
        <v>0</v>
      </c>
      <c r="E15" s="228">
        <f>VDEI!O32</f>
        <v>0</v>
      </c>
      <c r="F15" s="228">
        <f>VDEI!O20</f>
        <v>0</v>
      </c>
      <c r="G15" s="240">
        <f t="shared" si="0"/>
        <v>58388.14</v>
      </c>
      <c r="H15" s="452">
        <f t="shared" si="1"/>
        <v>1.8872816893562607</v>
      </c>
      <c r="I15" s="236"/>
      <c r="K15" s="245"/>
      <c r="L15" s="245"/>
      <c r="M15" s="245"/>
    </row>
    <row r="16" spans="1:13" ht="17.25" customHeight="1" x14ac:dyDescent="0.2">
      <c r="A16" s="72"/>
      <c r="B16" s="238" t="s">
        <v>98</v>
      </c>
      <c r="C16" s="228">
        <f>CPPG!O18</f>
        <v>39458.28</v>
      </c>
      <c r="D16" s="228">
        <f>CPPG!O17</f>
        <v>0</v>
      </c>
      <c r="E16" s="228">
        <f>CPPG!O32</f>
        <v>0</v>
      </c>
      <c r="F16" s="228">
        <f>CPPG!O20</f>
        <v>0</v>
      </c>
      <c r="G16" s="240">
        <f t="shared" si="0"/>
        <v>39458.28</v>
      </c>
      <c r="H16" s="452">
        <f t="shared" si="1"/>
        <v>1.2754112279906904</v>
      </c>
      <c r="I16" s="236"/>
      <c r="K16" s="245"/>
      <c r="L16" s="245"/>
      <c r="M16" s="245"/>
    </row>
    <row r="17" spans="1:13" ht="17.25" customHeight="1" x14ac:dyDescent="0.2">
      <c r="A17" s="72"/>
      <c r="B17" s="238" t="s">
        <v>100</v>
      </c>
      <c r="C17" s="228">
        <f>SECESC!O18</f>
        <v>276874.03000000003</v>
      </c>
      <c r="D17" s="228">
        <f>SECESC!O17</f>
        <v>0</v>
      </c>
      <c r="E17" s="228">
        <f>SECESC!O32</f>
        <v>0</v>
      </c>
      <c r="F17" s="228">
        <f>SECESC!O20</f>
        <v>0</v>
      </c>
      <c r="G17" s="240">
        <f t="shared" si="0"/>
        <v>276874.03000000003</v>
      </c>
      <c r="H17" s="452">
        <f t="shared" si="1"/>
        <v>8.9494079975364187</v>
      </c>
      <c r="I17" s="236"/>
      <c r="K17" s="245"/>
      <c r="L17" s="245"/>
      <c r="M17" s="245"/>
    </row>
    <row r="18" spans="1:13" ht="17.25" customHeight="1" x14ac:dyDescent="0.2">
      <c r="B18" s="238" t="s">
        <v>99</v>
      </c>
      <c r="C18" s="228">
        <f>NUTED!O18</f>
        <v>58736.240000000005</v>
      </c>
      <c r="D18" s="228">
        <f>NUTED!O17</f>
        <v>0</v>
      </c>
      <c r="E18" s="228">
        <f>NUTED!O32</f>
        <v>0</v>
      </c>
      <c r="F18" s="228">
        <f>NUTED!O20</f>
        <v>1575.96</v>
      </c>
      <c r="G18" s="240">
        <f t="shared" si="0"/>
        <v>60312.200000000004</v>
      </c>
      <c r="H18" s="452">
        <f t="shared" si="1"/>
        <v>1.9494731413741331</v>
      </c>
      <c r="I18" s="236"/>
      <c r="K18" s="245"/>
      <c r="L18" s="245"/>
      <c r="M18" s="245"/>
    </row>
    <row r="19" spans="1:13" ht="17.25" customHeight="1" x14ac:dyDescent="0.2">
      <c r="B19" s="238" t="s">
        <v>103</v>
      </c>
      <c r="C19" s="228">
        <f>LAVSA!O18</f>
        <v>18118.879999999997</v>
      </c>
      <c r="D19" s="228">
        <f>LAVSA!O17</f>
        <v>107084.04000000001</v>
      </c>
      <c r="E19" s="228">
        <f>LAVSA!O32</f>
        <v>0</v>
      </c>
      <c r="F19" s="241">
        <f>LAVSA!O20</f>
        <v>0</v>
      </c>
      <c r="G19" s="240">
        <f t="shared" si="0"/>
        <v>125202.92000000001</v>
      </c>
      <c r="H19" s="452">
        <f t="shared" si="1"/>
        <v>4.0469379290029925</v>
      </c>
      <c r="I19" s="236"/>
      <c r="K19" s="245"/>
      <c r="L19" s="245"/>
      <c r="M19" s="245"/>
    </row>
    <row r="20" spans="1:13" ht="17.25" customHeight="1" x14ac:dyDescent="0.2">
      <c r="B20" s="238" t="s">
        <v>104</v>
      </c>
      <c r="C20" s="228">
        <f>LABORAT!O18</f>
        <v>18813.419999999998</v>
      </c>
      <c r="D20" s="228">
        <f>LABORAT!O17</f>
        <v>90622</v>
      </c>
      <c r="E20" s="228">
        <f>LABORAT!O32</f>
        <v>0</v>
      </c>
      <c r="F20" s="228">
        <f>LABORAT!O20</f>
        <v>0</v>
      </c>
      <c r="G20" s="240">
        <f t="shared" si="0"/>
        <v>109435.42</v>
      </c>
      <c r="H20" s="452">
        <f t="shared" si="1"/>
        <v>3.5372845295810396</v>
      </c>
      <c r="I20" s="236"/>
      <c r="K20" s="245"/>
      <c r="L20" s="245"/>
      <c r="M20" s="245"/>
    </row>
    <row r="21" spans="1:13" ht="17.25" customHeight="1" x14ac:dyDescent="0.2">
      <c r="B21" s="238" t="s">
        <v>105</v>
      </c>
      <c r="C21" s="228">
        <f>LABGESTÃO!O18</f>
        <v>18118.879999999997</v>
      </c>
      <c r="D21" s="228">
        <f>LABGESTÃO!O17</f>
        <v>0</v>
      </c>
      <c r="E21" s="228">
        <f>LABGESTÃO!O32</f>
        <v>0</v>
      </c>
      <c r="F21" s="228">
        <f>LABGESTÃO!O20</f>
        <v>1575.96</v>
      </c>
      <c r="G21" s="240">
        <f t="shared" si="0"/>
        <v>19694.839999999997</v>
      </c>
      <c r="H21" s="452">
        <f t="shared" si="1"/>
        <v>0.63659693401436057</v>
      </c>
      <c r="I21" s="236"/>
      <c r="J21" s="62"/>
      <c r="K21" s="245"/>
      <c r="L21" s="245"/>
      <c r="M21" s="245"/>
    </row>
    <row r="22" spans="1:13" ht="17.25" customHeight="1" x14ac:dyDescent="0.2">
      <c r="A22" s="72"/>
      <c r="B22" s="238" t="s">
        <v>106</v>
      </c>
      <c r="C22" s="228">
        <f>LIRES!O18</f>
        <v>18813.419999999998</v>
      </c>
      <c r="D22" s="228">
        <f>LIRES!O17</f>
        <v>73799.55</v>
      </c>
      <c r="E22" s="228">
        <f>LIRES!O32</f>
        <v>0</v>
      </c>
      <c r="F22" s="228">
        <f>LIRES!O20</f>
        <v>787.98</v>
      </c>
      <c r="G22" s="240">
        <f t="shared" si="0"/>
        <v>93400.95</v>
      </c>
      <c r="H22" s="452">
        <f t="shared" si="1"/>
        <v>3.0190018504353731</v>
      </c>
      <c r="I22" s="236"/>
      <c r="K22" s="245"/>
      <c r="L22" s="245"/>
      <c r="M22" s="245"/>
    </row>
    <row r="23" spans="1:13" ht="17.25" customHeight="1" x14ac:dyDescent="0.2">
      <c r="A23" s="72"/>
      <c r="B23" s="238" t="s">
        <v>48</v>
      </c>
      <c r="C23" s="228">
        <f>LABMAN!O18</f>
        <v>18903.72</v>
      </c>
      <c r="D23" s="228">
        <f>LABMAN!O17</f>
        <v>34404.43</v>
      </c>
      <c r="E23" s="228">
        <f>LABMAN!O32</f>
        <v>0</v>
      </c>
      <c r="F23" s="228">
        <f>LABMAN!O20</f>
        <v>0</v>
      </c>
      <c r="G23" s="240">
        <f t="shared" si="0"/>
        <v>53308.15</v>
      </c>
      <c r="H23" s="452">
        <f t="shared" si="1"/>
        <v>1.7230810124874152</v>
      </c>
      <c r="I23" s="236"/>
      <c r="K23" s="245"/>
      <c r="L23" s="245"/>
      <c r="M23" s="245"/>
    </row>
    <row r="24" spans="1:13" ht="17.25" customHeight="1" x14ac:dyDescent="0.2">
      <c r="A24" s="72"/>
      <c r="B24" s="238" t="s">
        <v>107</v>
      </c>
      <c r="C24" s="228">
        <f>LATEC!O18</f>
        <v>22689.4</v>
      </c>
      <c r="D24" s="228">
        <f>LATEC!O17</f>
        <v>102082.35</v>
      </c>
      <c r="E24" s="228">
        <f>LATEC!O32</f>
        <v>0</v>
      </c>
      <c r="F24" s="228">
        <f>LATEC!O20</f>
        <v>1575.96</v>
      </c>
      <c r="G24" s="240">
        <f t="shared" si="0"/>
        <v>126347.71</v>
      </c>
      <c r="H24" s="452">
        <f t="shared" si="1"/>
        <v>4.0839410122517164</v>
      </c>
      <c r="I24" s="236"/>
      <c r="J24" s="448"/>
      <c r="K24" s="245"/>
      <c r="L24" s="245"/>
      <c r="M24" s="245"/>
    </row>
    <row r="25" spans="1:13" ht="17.25" customHeight="1" x14ac:dyDescent="0.2">
      <c r="A25" s="72"/>
      <c r="B25" s="238" t="s">
        <v>200</v>
      </c>
      <c r="C25" s="228">
        <f>PROVOC!O18</f>
        <v>69173.53</v>
      </c>
      <c r="D25" s="228">
        <f>PROVOC!O17</f>
        <v>47746.460000000006</v>
      </c>
      <c r="E25" s="228">
        <f>PROVOC!O32</f>
        <v>0</v>
      </c>
      <c r="F25" s="228">
        <f>PROVOC!O20</f>
        <v>1575.96</v>
      </c>
      <c r="G25" s="240">
        <f t="shared" si="0"/>
        <v>118495.95000000001</v>
      </c>
      <c r="H25" s="452">
        <f t="shared" si="1"/>
        <v>3.8301483263189238</v>
      </c>
      <c r="I25" s="236"/>
      <c r="K25" s="245"/>
      <c r="L25" s="245"/>
      <c r="M25" s="245"/>
    </row>
    <row r="26" spans="1:13" ht="17.25" customHeight="1" x14ac:dyDescent="0.2">
      <c r="A26" s="72"/>
      <c r="B26" s="238" t="s">
        <v>108</v>
      </c>
      <c r="C26" s="228">
        <f>LABFORM!O18</f>
        <v>18280.05</v>
      </c>
      <c r="D26" s="228">
        <f>LABFORM!O17</f>
        <v>661784.74</v>
      </c>
      <c r="E26" s="228">
        <f>LABFORM!O32</f>
        <v>0</v>
      </c>
      <c r="F26" s="228">
        <f>LABFORM!O20</f>
        <v>1575.96</v>
      </c>
      <c r="G26" s="240">
        <f t="shared" si="0"/>
        <v>681640.75</v>
      </c>
      <c r="H26" s="452">
        <f t="shared" si="1"/>
        <v>22.032695444555493</v>
      </c>
      <c r="I26" s="236"/>
      <c r="K26" s="245"/>
      <c r="L26" s="245"/>
      <c r="M26" s="245"/>
    </row>
    <row r="27" spans="1:13" ht="17.25" customHeight="1" x14ac:dyDescent="0.2">
      <c r="A27" s="72"/>
      <c r="B27" s="238" t="s">
        <v>109</v>
      </c>
      <c r="C27" s="228">
        <f>LATEPS!O18</f>
        <v>18192.309999999998</v>
      </c>
      <c r="D27" s="228">
        <f>LATEPS!O17</f>
        <v>92797.84</v>
      </c>
      <c r="E27" s="228">
        <f>LATEPS!O32</f>
        <v>0</v>
      </c>
      <c r="F27" s="228">
        <f>LATEPS!O20</f>
        <v>1575.96</v>
      </c>
      <c r="G27" s="240">
        <f t="shared" si="0"/>
        <v>112566.11</v>
      </c>
      <c r="H27" s="452">
        <f t="shared" si="1"/>
        <v>3.6384779211165599</v>
      </c>
      <c r="I27" s="236"/>
      <c r="K27" s="245"/>
      <c r="L27" s="245"/>
      <c r="M27" s="245"/>
    </row>
    <row r="28" spans="1:13" ht="17.25" customHeight="1" thickBot="1" x14ac:dyDescent="0.25">
      <c r="B28" s="239" t="s">
        <v>56</v>
      </c>
      <c r="C28" s="242">
        <f t="shared" ref="C28:H28" si="2">SUM(C5:C27)</f>
        <v>1759476.1899999995</v>
      </c>
      <c r="D28" s="242">
        <f>SUM(D5:D27)</f>
        <v>1210321.4100000001</v>
      </c>
      <c r="E28" s="242">
        <f t="shared" si="2"/>
        <v>109000</v>
      </c>
      <c r="F28" s="242">
        <f t="shared" si="2"/>
        <v>14971.619999999999</v>
      </c>
      <c r="G28" s="243">
        <f t="shared" si="2"/>
        <v>3093769.2199999997</v>
      </c>
      <c r="H28" s="453">
        <f t="shared" si="2"/>
        <v>100</v>
      </c>
      <c r="K28" s="245"/>
      <c r="L28" s="245"/>
      <c r="M28" s="245"/>
    </row>
    <row r="29" spans="1:13" ht="27.75" customHeight="1" x14ac:dyDescent="0.2">
      <c r="B29" s="960"/>
      <c r="C29" s="960"/>
      <c r="D29" s="960"/>
      <c r="E29" s="960"/>
      <c r="F29" s="960"/>
      <c r="G29" s="960"/>
      <c r="H29" s="960"/>
      <c r="J29" s="448"/>
      <c r="K29" s="245"/>
      <c r="L29" s="245"/>
      <c r="M29" s="245"/>
    </row>
    <row r="30" spans="1:13" ht="12.75" customHeight="1" x14ac:dyDescent="0.2">
      <c r="B30" s="363"/>
      <c r="C30" s="363"/>
      <c r="D30" s="363"/>
      <c r="E30" s="363"/>
      <c r="F30" s="363"/>
      <c r="G30" s="364"/>
      <c r="H30" s="363"/>
      <c r="K30" s="245"/>
      <c r="L30" s="245"/>
      <c r="M30" s="245"/>
    </row>
    <row r="31" spans="1:13" x14ac:dyDescent="0.2">
      <c r="F31" s="62"/>
      <c r="K31" s="245"/>
      <c r="L31" s="245"/>
      <c r="M31" s="245"/>
    </row>
    <row r="32" spans="1:13" x14ac:dyDescent="0.2">
      <c r="K32" s="245"/>
      <c r="L32" s="245"/>
      <c r="M32" s="245"/>
    </row>
    <row r="33" spans="11:13" x14ac:dyDescent="0.2">
      <c r="K33" s="245"/>
      <c r="L33" s="245"/>
      <c r="M33" s="245"/>
    </row>
    <row r="34" spans="11:13" x14ac:dyDescent="0.2">
      <c r="K34" s="245"/>
      <c r="L34" s="245"/>
      <c r="M34" s="245"/>
    </row>
    <row r="35" spans="11:13" x14ac:dyDescent="0.2">
      <c r="K35" s="245"/>
      <c r="L35" s="245"/>
      <c r="M35" s="245"/>
    </row>
    <row r="36" spans="11:13" x14ac:dyDescent="0.2">
      <c r="K36" s="245"/>
      <c r="L36" s="245"/>
      <c r="M36" s="245"/>
    </row>
    <row r="37" spans="11:13" x14ac:dyDescent="0.2">
      <c r="K37" s="245"/>
      <c r="L37" s="245"/>
      <c r="M37" s="245"/>
    </row>
    <row r="38" spans="11:13" x14ac:dyDescent="0.2">
      <c r="K38" s="245"/>
      <c r="L38" s="245"/>
      <c r="M38" s="245"/>
    </row>
    <row r="39" spans="11:13" x14ac:dyDescent="0.2">
      <c r="K39" s="245"/>
      <c r="L39" s="245"/>
      <c r="M39" s="245"/>
    </row>
    <row r="40" spans="11:13" x14ac:dyDescent="0.2">
      <c r="K40" s="245"/>
      <c r="L40" s="245"/>
      <c r="M40" s="245"/>
    </row>
    <row r="41" spans="11:13" x14ac:dyDescent="0.2">
      <c r="K41" s="245"/>
      <c r="L41" s="245"/>
      <c r="M41" s="245"/>
    </row>
    <row r="42" spans="11:13" x14ac:dyDescent="0.2">
      <c r="K42" s="245"/>
      <c r="L42" s="245"/>
      <c r="M42" s="245"/>
    </row>
    <row r="43" spans="11:13" x14ac:dyDescent="0.2">
      <c r="K43" s="245"/>
      <c r="L43" s="245"/>
      <c r="M43" s="245"/>
    </row>
    <row r="44" spans="11:13" x14ac:dyDescent="0.2">
      <c r="K44" s="245"/>
      <c r="L44" s="245"/>
      <c r="M44" s="245"/>
    </row>
    <row r="45" spans="11:13" x14ac:dyDescent="0.2">
      <c r="K45" s="245"/>
      <c r="L45" s="245"/>
      <c r="M45" s="245"/>
    </row>
    <row r="46" spans="11:13" x14ac:dyDescent="0.2">
      <c r="K46" s="245"/>
      <c r="L46" s="245"/>
      <c r="M46" s="245"/>
    </row>
    <row r="47" spans="11:13" x14ac:dyDescent="0.2">
      <c r="K47" s="245"/>
      <c r="L47" s="245"/>
      <c r="M47" s="245"/>
    </row>
    <row r="48" spans="11:13" x14ac:dyDescent="0.2">
      <c r="K48" s="245"/>
      <c r="L48" s="245"/>
      <c r="M48" s="245"/>
    </row>
    <row r="49" spans="2:13" x14ac:dyDescent="0.2">
      <c r="K49" s="245"/>
      <c r="L49" s="245"/>
      <c r="M49" s="245"/>
    </row>
    <row r="50" spans="2:13" x14ac:dyDescent="0.2">
      <c r="K50" s="245"/>
      <c r="L50" s="245"/>
      <c r="M50" s="245"/>
    </row>
    <row r="51" spans="2:13" x14ac:dyDescent="0.2">
      <c r="B51" s="1"/>
      <c r="K51" s="245"/>
      <c r="L51" s="245"/>
      <c r="M51" s="245"/>
    </row>
    <row r="52" spans="2:13" x14ac:dyDescent="0.2">
      <c r="K52" s="245"/>
      <c r="L52" s="245"/>
      <c r="M52" s="245"/>
    </row>
    <row r="53" spans="2:13" x14ac:dyDescent="0.2">
      <c r="K53" s="245"/>
      <c r="L53" s="245"/>
      <c r="M53" s="245"/>
    </row>
    <row r="54" spans="2:13" x14ac:dyDescent="0.2">
      <c r="K54" s="245"/>
      <c r="L54" s="245"/>
      <c r="M54" s="245"/>
    </row>
    <row r="55" spans="2:13" x14ac:dyDescent="0.2">
      <c r="K55" s="245"/>
      <c r="L55" s="245"/>
      <c r="M55" s="245"/>
    </row>
    <row r="56" spans="2:13" x14ac:dyDescent="0.2">
      <c r="K56" s="245"/>
      <c r="L56" s="245"/>
      <c r="M56" s="245"/>
    </row>
    <row r="57" spans="2:13" x14ac:dyDescent="0.2">
      <c r="K57" s="245"/>
      <c r="L57" s="245"/>
      <c r="M57" s="245"/>
    </row>
    <row r="58" spans="2:13" x14ac:dyDescent="0.2">
      <c r="K58" s="245"/>
      <c r="L58" s="245"/>
      <c r="M58" s="245"/>
    </row>
    <row r="59" spans="2:13" x14ac:dyDescent="0.2">
      <c r="K59" s="245"/>
      <c r="L59" s="245"/>
      <c r="M59" s="245"/>
    </row>
    <row r="60" spans="2:13" x14ac:dyDescent="0.2">
      <c r="K60" s="245"/>
      <c r="L60" s="245"/>
      <c r="M60" s="245"/>
    </row>
    <row r="61" spans="2:13" x14ac:dyDescent="0.2">
      <c r="K61" s="245"/>
      <c r="L61" s="245"/>
      <c r="M61" s="245"/>
    </row>
    <row r="62" spans="2:13" x14ac:dyDescent="0.2">
      <c r="K62" s="245"/>
      <c r="L62" s="245"/>
      <c r="M62" s="245"/>
    </row>
    <row r="63" spans="2:13" x14ac:dyDescent="0.2">
      <c r="K63" s="245"/>
      <c r="L63" s="245"/>
      <c r="M63" s="245"/>
    </row>
    <row r="64" spans="2:13" x14ac:dyDescent="0.2">
      <c r="K64" s="245"/>
      <c r="L64" s="245"/>
      <c r="M64" s="245"/>
    </row>
    <row r="65" spans="11:13" x14ac:dyDescent="0.2">
      <c r="K65" s="245"/>
      <c r="L65" s="245"/>
      <c r="M65" s="245"/>
    </row>
    <row r="66" spans="11:13" x14ac:dyDescent="0.2">
      <c r="K66" s="245"/>
      <c r="L66" s="245"/>
      <c r="M66" s="245"/>
    </row>
    <row r="67" spans="11:13" x14ac:dyDescent="0.2">
      <c r="K67" s="245"/>
      <c r="L67" s="245"/>
      <c r="M67" s="245"/>
    </row>
    <row r="68" spans="11:13" x14ac:dyDescent="0.2">
      <c r="K68" s="245"/>
      <c r="L68" s="245"/>
      <c r="M68" s="245"/>
    </row>
    <row r="69" spans="11:13" x14ac:dyDescent="0.2">
      <c r="K69" s="245"/>
      <c r="L69" s="245"/>
      <c r="M69" s="245"/>
    </row>
    <row r="70" spans="11:13" x14ac:dyDescent="0.2">
      <c r="K70" s="245"/>
      <c r="L70" s="245"/>
      <c r="M70" s="245"/>
    </row>
    <row r="71" spans="11:13" x14ac:dyDescent="0.2">
      <c r="K71" s="245"/>
      <c r="L71" s="245"/>
      <c r="M71" s="245"/>
    </row>
    <row r="72" spans="11:13" x14ac:dyDescent="0.2">
      <c r="K72" s="245"/>
      <c r="L72" s="245"/>
      <c r="M72" s="245"/>
    </row>
    <row r="73" spans="11:13" x14ac:dyDescent="0.2">
      <c r="K73" s="245"/>
      <c r="L73" s="245"/>
      <c r="M73" s="245"/>
    </row>
    <row r="74" spans="11:13" x14ac:dyDescent="0.2">
      <c r="K74" s="245"/>
      <c r="L74" s="245"/>
      <c r="M74" s="245"/>
    </row>
    <row r="75" spans="11:13" x14ac:dyDescent="0.2">
      <c r="K75" s="245"/>
      <c r="L75" s="245"/>
      <c r="M75" s="245"/>
    </row>
    <row r="76" spans="11:13" x14ac:dyDescent="0.2">
      <c r="K76" s="245"/>
      <c r="L76" s="245"/>
      <c r="M76" s="245"/>
    </row>
    <row r="77" spans="11:13" x14ac:dyDescent="0.2">
      <c r="K77" s="245"/>
      <c r="L77" s="245"/>
      <c r="M77" s="245"/>
    </row>
    <row r="78" spans="11:13" x14ac:dyDescent="0.2">
      <c r="K78" s="245"/>
      <c r="L78" s="245"/>
      <c r="M78" s="245"/>
    </row>
    <row r="79" spans="11:13" x14ac:dyDescent="0.2">
      <c r="K79" s="245"/>
      <c r="L79" s="245"/>
      <c r="M79" s="245"/>
    </row>
    <row r="80" spans="11:13" x14ac:dyDescent="0.2">
      <c r="K80" s="245"/>
      <c r="L80" s="245"/>
      <c r="M80" s="245"/>
    </row>
    <row r="81" spans="11:13" x14ac:dyDescent="0.2">
      <c r="K81" s="245"/>
      <c r="L81" s="245"/>
      <c r="M81" s="245"/>
    </row>
    <row r="82" spans="11:13" x14ac:dyDescent="0.2">
      <c r="K82" s="245"/>
      <c r="L82" s="245"/>
      <c r="M82" s="245"/>
    </row>
    <row r="83" spans="11:13" x14ac:dyDescent="0.2">
      <c r="K83" s="245"/>
      <c r="L83" s="245"/>
      <c r="M83" s="245"/>
    </row>
    <row r="84" spans="11:13" x14ac:dyDescent="0.2">
      <c r="K84" s="245"/>
      <c r="L84" s="245"/>
      <c r="M84" s="245"/>
    </row>
    <row r="85" spans="11:13" ht="17.850000000000001" customHeight="1" x14ac:dyDescent="0.2">
      <c r="K85" s="245"/>
      <c r="L85" s="245"/>
      <c r="M85" s="245"/>
    </row>
    <row r="86" spans="11:13" x14ac:dyDescent="0.2">
      <c r="K86" s="245"/>
      <c r="L86" s="245"/>
      <c r="M86" s="245"/>
    </row>
    <row r="87" spans="11:13" x14ac:dyDescent="0.2">
      <c r="K87" s="245"/>
      <c r="L87" s="245"/>
      <c r="M87" s="245"/>
    </row>
    <row r="88" spans="11:13" x14ac:dyDescent="0.2">
      <c r="K88" s="245"/>
      <c r="L88" s="245"/>
      <c r="M88" s="245"/>
    </row>
    <row r="89" spans="11:13" x14ac:dyDescent="0.2">
      <c r="K89" s="245"/>
      <c r="L89" s="245"/>
      <c r="M89" s="245"/>
    </row>
    <row r="145" spans="1:2" ht="13.5" thickBot="1" x14ac:dyDescent="0.25"/>
    <row r="146" spans="1:2" x14ac:dyDescent="0.2">
      <c r="A146" s="956" t="s">
        <v>111</v>
      </c>
      <c r="B146" s="958" t="s">
        <v>197</v>
      </c>
    </row>
    <row r="147" spans="1:2" x14ac:dyDescent="0.2">
      <c r="A147" s="957"/>
      <c r="B147" s="959"/>
    </row>
    <row r="148" spans="1:2" x14ac:dyDescent="0.2">
      <c r="A148" s="238" t="s">
        <v>103</v>
      </c>
      <c r="B148" s="228">
        <f>D19</f>
        <v>107084.04000000001</v>
      </c>
    </row>
    <row r="149" spans="1:2" x14ac:dyDescent="0.2">
      <c r="A149" s="238" t="s">
        <v>104</v>
      </c>
      <c r="B149" s="228">
        <f>D20</f>
        <v>90622</v>
      </c>
    </row>
    <row r="150" spans="1:2" x14ac:dyDescent="0.2">
      <c r="A150" s="238" t="s">
        <v>106</v>
      </c>
      <c r="B150" s="228">
        <f t="shared" ref="B150:B155" si="3">D22</f>
        <v>73799.55</v>
      </c>
    </row>
    <row r="151" spans="1:2" x14ac:dyDescent="0.2">
      <c r="A151" s="238" t="s">
        <v>48</v>
      </c>
      <c r="B151" s="228">
        <f t="shared" si="3"/>
        <v>34404.43</v>
      </c>
    </row>
    <row r="152" spans="1:2" x14ac:dyDescent="0.2">
      <c r="A152" s="238" t="s">
        <v>107</v>
      </c>
      <c r="B152" s="228">
        <f t="shared" si="3"/>
        <v>102082.35</v>
      </c>
    </row>
    <row r="153" spans="1:2" x14ac:dyDescent="0.2">
      <c r="A153" s="238" t="s">
        <v>134</v>
      </c>
      <c r="B153" s="228">
        <f t="shared" si="3"/>
        <v>47746.460000000006</v>
      </c>
    </row>
    <row r="154" spans="1:2" x14ac:dyDescent="0.2">
      <c r="A154" s="238" t="s">
        <v>108</v>
      </c>
      <c r="B154" s="228">
        <f t="shared" si="3"/>
        <v>661784.74</v>
      </c>
    </row>
    <row r="155" spans="1:2" x14ac:dyDescent="0.2">
      <c r="A155" s="238" t="s">
        <v>109</v>
      </c>
      <c r="B155" s="228">
        <f t="shared" si="3"/>
        <v>92797.84</v>
      </c>
    </row>
    <row r="156" spans="1:2" x14ac:dyDescent="0.2">
      <c r="B156" s="62">
        <f>SUM(B148:B155)</f>
        <v>1210321.4100000001</v>
      </c>
    </row>
  </sheetData>
  <mergeCells count="11">
    <mergeCell ref="A146:A147"/>
    <mergeCell ref="B146:B147"/>
    <mergeCell ref="B29:H29"/>
    <mergeCell ref="C3:C4"/>
    <mergeCell ref="B1:H1"/>
    <mergeCell ref="G3:G4"/>
    <mergeCell ref="H3:H4"/>
    <mergeCell ref="F3:F4"/>
    <mergeCell ref="E3:E4"/>
    <mergeCell ref="B3:B4"/>
    <mergeCell ref="D3:D4"/>
  </mergeCells>
  <phoneticPr fontId="0" type="noConversion"/>
  <printOptions horizontalCentered="1"/>
  <pageMargins left="0.19685039370078741" right="0.19685039370078741" top="0.82677165354330717" bottom="0.51181102362204722" header="0.35433070866141736" footer="0.23622047244094491"/>
  <pageSetup paperSize="9" scale="90" orientation="landscape" r:id="rId1"/>
  <headerFooter alignWithMargins="0">
    <oddHeader>&amp;L&amp;8Seção Financeira/ SADM / EPSJV</oddHeader>
  </headerFooter>
  <rowBreaks count="3" manualBreakCount="3">
    <brk id="30" max="16383" man="1"/>
    <brk id="67" max="16383" man="1"/>
    <brk id="10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90"/>
  <sheetViews>
    <sheetView topLeftCell="A41" zoomScaleNormal="100" workbookViewId="0">
      <pane xSplit="2" topLeftCell="I1" activePane="topRight" state="frozen"/>
      <selection pane="topRight" activeCell="D19" sqref="D19"/>
    </sheetView>
  </sheetViews>
  <sheetFormatPr defaultColWidth="9.28515625" defaultRowHeight="11.25" x14ac:dyDescent="0.2"/>
  <cols>
    <col min="1" max="1" width="5.42578125" style="14" customWidth="1"/>
    <col min="2" max="2" width="28" style="1" customWidth="1"/>
    <col min="3" max="3" width="11" style="3" customWidth="1"/>
    <col min="4" max="4" width="10" style="3" customWidth="1"/>
    <col min="5" max="5" width="10" style="3" bestFit="1" customWidth="1"/>
    <col min="6" max="6" width="10.5703125" style="580" customWidth="1"/>
    <col min="7" max="7" width="9.7109375" style="3" customWidth="1"/>
    <col min="8" max="8" width="9.7109375" style="1" customWidth="1"/>
    <col min="9" max="9" width="9.42578125" style="1" customWidth="1"/>
    <col min="10" max="10" width="9.7109375" style="1" customWidth="1"/>
    <col min="11" max="11" width="10.7109375" style="1" customWidth="1"/>
    <col min="12" max="12" width="10.42578125" style="1" customWidth="1"/>
    <col min="13" max="13" width="10.7109375" style="1" customWidth="1"/>
    <col min="14" max="14" width="10.42578125" style="1" customWidth="1"/>
    <col min="15" max="15" width="12.7109375" style="1" customWidth="1"/>
    <col min="16" max="16" width="12.28515625" style="1" customWidth="1"/>
    <col min="17" max="17" width="7.42578125" style="1" customWidth="1"/>
    <col min="18" max="18" width="6.7109375" style="1" customWidth="1"/>
    <col min="19" max="19" width="9.28515625" style="1"/>
    <col min="20" max="20" width="11.28515625" style="1" bestFit="1" customWidth="1"/>
    <col min="21" max="16384" width="9.28515625" style="1"/>
  </cols>
  <sheetData>
    <row r="1" spans="1:18" ht="15" x14ac:dyDescent="0.25">
      <c r="A1" s="61" t="s">
        <v>418</v>
      </c>
      <c r="O1" s="13"/>
      <c r="P1" s="13"/>
    </row>
    <row r="2" spans="1:18" ht="18" x14ac:dyDescent="0.25">
      <c r="A2" s="876" t="s">
        <v>77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203"/>
    </row>
    <row r="3" spans="1:18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633" t="s">
        <v>16</v>
      </c>
      <c r="G3" s="165" t="s">
        <v>17</v>
      </c>
      <c r="H3" s="101" t="s">
        <v>3</v>
      </c>
      <c r="I3" s="83" t="s">
        <v>4</v>
      </c>
      <c r="J3" s="116" t="s">
        <v>5</v>
      </c>
      <c r="K3" s="116" t="s">
        <v>6</v>
      </c>
      <c r="L3" s="83" t="s">
        <v>7</v>
      </c>
      <c r="M3" s="83" t="s">
        <v>8</v>
      </c>
      <c r="N3" s="118" t="s">
        <v>9</v>
      </c>
      <c r="O3" s="119" t="s">
        <v>28</v>
      </c>
      <c r="P3" s="57" t="s">
        <v>157</v>
      </c>
      <c r="Q3" s="187" t="s">
        <v>76</v>
      </c>
    </row>
    <row r="4" spans="1:18" ht="14.25" customHeight="1" x14ac:dyDescent="0.2">
      <c r="A4" s="127">
        <v>14</v>
      </c>
      <c r="B4" s="128" t="s">
        <v>10</v>
      </c>
      <c r="C4" s="385"/>
      <c r="D4" s="385"/>
      <c r="E4" s="385"/>
      <c r="F4" s="567"/>
      <c r="G4" s="375"/>
      <c r="H4" s="385"/>
      <c r="I4" s="371"/>
      <c r="J4" s="374"/>
      <c r="K4" s="382"/>
      <c r="L4" s="373"/>
      <c r="M4" s="374"/>
      <c r="N4" s="385"/>
      <c r="O4" s="30">
        <f t="shared" ref="O4:O68" si="0">SUM(C4:N4)</f>
        <v>0</v>
      </c>
      <c r="P4" s="8"/>
      <c r="Q4" s="49" t="e">
        <f>O4/P4*100</f>
        <v>#DIV/0!</v>
      </c>
      <c r="R4" s="13"/>
    </row>
    <row r="5" spans="1:18" ht="14.25" customHeight="1" x14ac:dyDescent="0.2">
      <c r="A5" s="468">
        <v>18</v>
      </c>
      <c r="B5" s="128" t="s">
        <v>153</v>
      </c>
      <c r="C5" s="385"/>
      <c r="D5" s="385"/>
      <c r="E5" s="385"/>
      <c r="F5" s="567"/>
      <c r="G5" s="385"/>
      <c r="H5" s="385"/>
      <c r="I5" s="385"/>
      <c r="J5" s="385"/>
      <c r="K5" s="385"/>
      <c r="L5" s="385"/>
      <c r="M5" s="385"/>
      <c r="N5" s="385"/>
      <c r="O5" s="8">
        <f>SUM(C5:N5)</f>
        <v>0</v>
      </c>
      <c r="P5" s="45"/>
      <c r="Q5" s="49"/>
    </row>
    <row r="6" spans="1:18" ht="14.25" customHeight="1" x14ac:dyDescent="0.2">
      <c r="A6" s="127">
        <v>30</v>
      </c>
      <c r="B6" s="128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634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8">
        <f>SUM(C6:N6)</f>
        <v>0</v>
      </c>
      <c r="P6" s="8">
        <f>SUM(P7:P10)</f>
        <v>0</v>
      </c>
      <c r="Q6" s="31"/>
      <c r="R6" s="13"/>
    </row>
    <row r="7" spans="1:18" ht="12.4" customHeight="1" x14ac:dyDescent="0.2">
      <c r="A7" s="129"/>
      <c r="B7" s="115" t="s">
        <v>24</v>
      </c>
      <c r="C7" s="372"/>
      <c r="D7" s="372"/>
      <c r="E7" s="372"/>
      <c r="F7" s="372"/>
      <c r="G7" s="372"/>
      <c r="H7" s="372"/>
      <c r="I7" s="372"/>
      <c r="J7" s="372"/>
      <c r="K7" s="372"/>
      <c r="L7" s="372"/>
      <c r="M7" s="372"/>
      <c r="N7" s="372"/>
      <c r="O7" s="9">
        <f t="shared" si="0"/>
        <v>0</v>
      </c>
      <c r="P7" s="10"/>
      <c r="Q7" s="38"/>
    </row>
    <row r="8" spans="1:18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 t="shared" si="0"/>
        <v>0</v>
      </c>
      <c r="P8" s="10"/>
      <c r="Q8" s="38"/>
    </row>
    <row r="9" spans="1:18" ht="12.4" customHeight="1" x14ac:dyDescent="0.2">
      <c r="A9" s="130"/>
      <c r="B9" s="6" t="s">
        <v>140</v>
      </c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10">
        <f t="shared" si="0"/>
        <v>0</v>
      </c>
      <c r="P9" s="10"/>
      <c r="Q9" s="48"/>
    </row>
    <row r="10" spans="1:18" ht="12.4" customHeight="1" x14ac:dyDescent="0.2">
      <c r="A10" s="131"/>
      <c r="B10" s="5" t="s">
        <v>305</v>
      </c>
      <c r="C10" s="378"/>
      <c r="D10" s="378"/>
      <c r="E10" s="378"/>
      <c r="F10" s="636"/>
      <c r="G10" s="378"/>
      <c r="H10" s="378"/>
      <c r="I10" s="378"/>
      <c r="J10" s="378"/>
      <c r="K10" s="378"/>
      <c r="L10" s="378"/>
      <c r="M10" s="378"/>
      <c r="N10" s="378"/>
      <c r="O10" s="39">
        <f t="shared" si="0"/>
        <v>0</v>
      </c>
      <c r="P10" s="10"/>
      <c r="Q10" s="48"/>
      <c r="R10" s="13"/>
    </row>
    <row r="11" spans="1:18" ht="14.25" customHeight="1" x14ac:dyDescent="0.2">
      <c r="A11" s="127">
        <v>33</v>
      </c>
      <c r="B11" s="128" t="s">
        <v>40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634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0</v>
      </c>
      <c r="P11" s="7">
        <f>SUM(P12:P15)</f>
        <v>0</v>
      </c>
      <c r="Q11" s="49" t="e">
        <f>O11/P11*100</f>
        <v>#DIV/0!</v>
      </c>
      <c r="R11" s="13"/>
    </row>
    <row r="12" spans="1:18" ht="14.25" customHeight="1" x14ac:dyDescent="0.2">
      <c r="A12" s="132"/>
      <c r="B12" s="115" t="s">
        <v>112</v>
      </c>
      <c r="C12" s="370"/>
      <c r="D12" s="370"/>
      <c r="E12" s="370"/>
      <c r="F12" s="372"/>
      <c r="G12" s="381"/>
      <c r="H12" s="381"/>
      <c r="I12" s="381"/>
      <c r="J12" s="381"/>
      <c r="K12" s="381"/>
      <c r="L12" s="381"/>
      <c r="M12" s="381"/>
      <c r="N12" s="389"/>
      <c r="O12" s="9">
        <f t="shared" si="0"/>
        <v>0</v>
      </c>
      <c r="P12" s="9"/>
      <c r="Q12" s="38"/>
      <c r="R12" s="13"/>
    </row>
    <row r="13" spans="1:18" ht="14.25" customHeight="1" x14ac:dyDescent="0.2">
      <c r="A13" s="134"/>
      <c r="B13" s="6" t="s">
        <v>288</v>
      </c>
      <c r="C13" s="379"/>
      <c r="D13" s="379"/>
      <c r="E13" s="379"/>
      <c r="F13" s="377"/>
      <c r="G13" s="379"/>
      <c r="H13" s="379"/>
      <c r="I13" s="379"/>
      <c r="J13" s="379"/>
      <c r="K13" s="379"/>
      <c r="L13" s="379"/>
      <c r="M13" s="379"/>
      <c r="N13" s="382"/>
      <c r="O13" s="10">
        <f t="shared" si="0"/>
        <v>0</v>
      </c>
      <c r="P13" s="10"/>
      <c r="Q13" s="38"/>
      <c r="R13" s="13"/>
    </row>
    <row r="14" spans="1:18" ht="14.25" customHeight="1" x14ac:dyDescent="0.2">
      <c r="A14" s="134"/>
      <c r="B14" s="6" t="s">
        <v>270</v>
      </c>
      <c r="C14" s="379"/>
      <c r="D14" s="379"/>
      <c r="E14" s="379"/>
      <c r="F14" s="377"/>
      <c r="G14" s="379"/>
      <c r="H14" s="379"/>
      <c r="I14" s="379"/>
      <c r="J14" s="379"/>
      <c r="K14" s="379"/>
      <c r="L14" s="379"/>
      <c r="M14" s="379"/>
      <c r="N14" s="382"/>
      <c r="O14" s="10">
        <f t="shared" si="0"/>
        <v>0</v>
      </c>
      <c r="P14" s="16"/>
      <c r="Q14" s="38"/>
      <c r="R14" s="13"/>
    </row>
    <row r="15" spans="1:18" ht="14.25" customHeight="1" x14ac:dyDescent="0.2">
      <c r="A15" s="206"/>
      <c r="B15" s="5" t="s">
        <v>155</v>
      </c>
      <c r="C15" s="383"/>
      <c r="D15" s="383"/>
      <c r="E15" s="383"/>
      <c r="F15" s="377"/>
      <c r="G15" s="383"/>
      <c r="H15" s="383"/>
      <c r="I15" s="383"/>
      <c r="J15" s="384"/>
      <c r="K15" s="376"/>
      <c r="L15" s="383"/>
      <c r="M15" s="376"/>
      <c r="N15" s="383"/>
      <c r="O15" s="40">
        <f t="shared" si="0"/>
        <v>0</v>
      </c>
      <c r="P15" s="308"/>
      <c r="Q15" s="48"/>
      <c r="R15" s="13"/>
    </row>
    <row r="16" spans="1:18" ht="14.25" customHeight="1" x14ac:dyDescent="0.2">
      <c r="A16" s="458">
        <v>34</v>
      </c>
      <c r="B16" s="128" t="s">
        <v>211</v>
      </c>
      <c r="C16" s="378">
        <f>C17+C18</f>
        <v>10718.13</v>
      </c>
      <c r="D16" s="378">
        <f t="shared" ref="D16:N16" si="3">D17+D18</f>
        <v>10582.87</v>
      </c>
      <c r="E16" s="378">
        <f t="shared" si="3"/>
        <v>0</v>
      </c>
      <c r="F16" s="371">
        <f t="shared" si="3"/>
        <v>0</v>
      </c>
      <c r="G16" s="378">
        <f t="shared" si="3"/>
        <v>0</v>
      </c>
      <c r="H16" s="378">
        <f t="shared" si="3"/>
        <v>0</v>
      </c>
      <c r="I16" s="378">
        <f t="shared" si="3"/>
        <v>0</v>
      </c>
      <c r="J16" s="378">
        <f t="shared" si="3"/>
        <v>0</v>
      </c>
      <c r="K16" s="378">
        <f t="shared" si="3"/>
        <v>0</v>
      </c>
      <c r="L16" s="378">
        <f t="shared" si="3"/>
        <v>0</v>
      </c>
      <c r="M16" s="378">
        <f t="shared" si="3"/>
        <v>0</v>
      </c>
      <c r="N16" s="378">
        <f t="shared" si="3"/>
        <v>0</v>
      </c>
      <c r="O16" s="378">
        <f>O17+O18</f>
        <v>21301</v>
      </c>
      <c r="P16" s="378">
        <f>P17+P18</f>
        <v>0</v>
      </c>
      <c r="Q16" s="49" t="e">
        <f>O16/P16*100</f>
        <v>#DIV/0!</v>
      </c>
      <c r="R16" s="13"/>
    </row>
    <row r="17" spans="1:18" ht="12.75" customHeight="1" x14ac:dyDescent="0.2">
      <c r="A17" s="697"/>
      <c r="B17" s="216" t="s">
        <v>289</v>
      </c>
      <c r="C17" s="379"/>
      <c r="D17" s="379"/>
      <c r="E17" s="379"/>
      <c r="F17" s="402"/>
      <c r="G17" s="377"/>
      <c r="H17" s="379"/>
      <c r="I17" s="379"/>
      <c r="J17" s="379"/>
      <c r="K17" s="379"/>
      <c r="L17" s="379"/>
      <c r="M17" s="379"/>
      <c r="N17" s="379"/>
      <c r="O17" s="37">
        <f t="shared" si="0"/>
        <v>0</v>
      </c>
      <c r="P17" s="10"/>
      <c r="Q17" s="38"/>
      <c r="R17" s="13"/>
    </row>
    <row r="18" spans="1:18" ht="12.75" customHeight="1" x14ac:dyDescent="0.2">
      <c r="A18" s="697"/>
      <c r="B18" s="216" t="s">
        <v>297</v>
      </c>
      <c r="C18" s="382">
        <v>10718.13</v>
      </c>
      <c r="D18" s="382">
        <v>10582.87</v>
      </c>
      <c r="E18" s="382"/>
      <c r="F18" s="382"/>
      <c r="G18" s="382"/>
      <c r="H18" s="379"/>
      <c r="I18" s="379"/>
      <c r="J18" s="382"/>
      <c r="K18" s="382"/>
      <c r="L18" s="379"/>
      <c r="M18" s="382"/>
      <c r="N18" s="382"/>
      <c r="O18" s="37">
        <f t="shared" si="0"/>
        <v>21301</v>
      </c>
      <c r="P18" s="10"/>
      <c r="Q18" s="38"/>
      <c r="R18" s="13"/>
    </row>
    <row r="19" spans="1:18" ht="14.25" customHeight="1" x14ac:dyDescent="0.2">
      <c r="A19" s="127">
        <v>36</v>
      </c>
      <c r="B19" s="128" t="s">
        <v>21</v>
      </c>
      <c r="C19" s="8">
        <f t="shared" ref="C19:O19" si="4">SUM(C20:C24)</f>
        <v>0</v>
      </c>
      <c r="D19" s="8">
        <f t="shared" si="4"/>
        <v>0</v>
      </c>
      <c r="E19" s="8">
        <f t="shared" si="4"/>
        <v>0</v>
      </c>
      <c r="F19" s="606">
        <f t="shared" si="4"/>
        <v>0</v>
      </c>
      <c r="G19" s="8">
        <f t="shared" si="4"/>
        <v>0</v>
      </c>
      <c r="H19" s="8">
        <f t="shared" si="4"/>
        <v>0</v>
      </c>
      <c r="I19" s="8">
        <f t="shared" si="4"/>
        <v>0</v>
      </c>
      <c r="J19" s="8">
        <f t="shared" si="4"/>
        <v>0</v>
      </c>
      <c r="K19" s="8">
        <f t="shared" si="4"/>
        <v>0</v>
      </c>
      <c r="L19" s="8">
        <f t="shared" si="4"/>
        <v>0</v>
      </c>
      <c r="M19" s="8">
        <f t="shared" si="4"/>
        <v>0</v>
      </c>
      <c r="N19" s="8">
        <f t="shared" si="4"/>
        <v>0</v>
      </c>
      <c r="O19" s="30">
        <f t="shared" si="4"/>
        <v>0</v>
      </c>
      <c r="P19" s="23">
        <f>SUM(P20:P24)</f>
        <v>0</v>
      </c>
      <c r="Q19" s="49" t="e">
        <f>O19/P19*100</f>
        <v>#DIV/0!</v>
      </c>
      <c r="R19" s="13"/>
    </row>
    <row r="20" spans="1:18" ht="12.75" customHeight="1" x14ac:dyDescent="0.2">
      <c r="A20" s="134"/>
      <c r="B20" s="216" t="s">
        <v>151</v>
      </c>
      <c r="C20" s="379"/>
      <c r="D20" s="379"/>
      <c r="E20" s="379"/>
      <c r="F20" s="372"/>
      <c r="G20" s="379"/>
      <c r="H20" s="379"/>
      <c r="I20" s="379"/>
      <c r="J20" s="379"/>
      <c r="K20" s="379"/>
      <c r="L20" s="379"/>
      <c r="M20" s="379"/>
      <c r="N20" s="379"/>
      <c r="O20" s="32">
        <f t="shared" si="0"/>
        <v>0</v>
      </c>
      <c r="P20" s="10"/>
      <c r="Q20" s="38"/>
      <c r="R20" s="13"/>
    </row>
    <row r="21" spans="1:18" ht="12.4" customHeight="1" x14ac:dyDescent="0.2">
      <c r="A21" s="134"/>
      <c r="B21" s="6" t="s">
        <v>34</v>
      </c>
      <c r="C21" s="377"/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">
        <f t="shared" si="0"/>
        <v>0</v>
      </c>
      <c r="P21" s="10"/>
      <c r="Q21" s="38"/>
      <c r="R21" s="13"/>
    </row>
    <row r="22" spans="1:18" ht="12.4" customHeight="1" x14ac:dyDescent="0.2">
      <c r="A22" s="134"/>
      <c r="B22" s="6" t="s">
        <v>26</v>
      </c>
      <c r="C22" s="377"/>
      <c r="D22" s="377"/>
      <c r="E22" s="643"/>
      <c r="F22" s="377"/>
      <c r="G22" s="379"/>
      <c r="H22" s="377"/>
      <c r="I22" s="377"/>
      <c r="J22" s="377"/>
      <c r="K22" s="377"/>
      <c r="L22" s="377"/>
      <c r="M22" s="377"/>
      <c r="N22" s="377"/>
      <c r="O22" s="37">
        <f>SUM(C22:N22)</f>
        <v>0</v>
      </c>
      <c r="P22" s="10"/>
      <c r="Q22" s="38"/>
    </row>
    <row r="23" spans="1:18" ht="12.4" customHeight="1" x14ac:dyDescent="0.2">
      <c r="A23" s="134"/>
      <c r="B23" s="6" t="s">
        <v>123</v>
      </c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">
        <f t="shared" si="0"/>
        <v>0</v>
      </c>
      <c r="P23" s="10"/>
      <c r="Q23" s="38"/>
    </row>
    <row r="24" spans="1:18" ht="12.4" customHeight="1" x14ac:dyDescent="0.2">
      <c r="A24" s="134"/>
      <c r="B24" s="6" t="s">
        <v>19</v>
      </c>
      <c r="C24" s="379"/>
      <c r="D24" s="379"/>
      <c r="E24" s="378"/>
      <c r="F24" s="377"/>
      <c r="G24" s="378"/>
      <c r="H24" s="378"/>
      <c r="I24" s="378"/>
      <c r="J24" s="378"/>
      <c r="K24" s="378"/>
      <c r="L24" s="378"/>
      <c r="M24" s="378"/>
      <c r="N24" s="378"/>
      <c r="O24" s="37">
        <f t="shared" si="0"/>
        <v>0</v>
      </c>
      <c r="P24" s="10"/>
      <c r="Q24" s="48"/>
    </row>
    <row r="25" spans="1:18" ht="14.25" customHeight="1" x14ac:dyDescent="0.2">
      <c r="A25" s="127">
        <v>39</v>
      </c>
      <c r="B25" s="128" t="s">
        <v>11</v>
      </c>
      <c r="C25" s="7">
        <f>SUM(C26:C54)</f>
        <v>0</v>
      </c>
      <c r="D25" s="7">
        <f t="shared" ref="D25:P25" si="5">SUM(D26:D54)</f>
        <v>0</v>
      </c>
      <c r="E25" s="7">
        <f t="shared" si="5"/>
        <v>0</v>
      </c>
      <c r="F25" s="634">
        <f t="shared" si="5"/>
        <v>0</v>
      </c>
      <c r="G25" s="7">
        <f t="shared" si="5"/>
        <v>0</v>
      </c>
      <c r="H25" s="7">
        <f t="shared" si="5"/>
        <v>0</v>
      </c>
      <c r="I25" s="7">
        <f t="shared" si="5"/>
        <v>0</v>
      </c>
      <c r="J25" s="7">
        <f t="shared" si="5"/>
        <v>0</v>
      </c>
      <c r="K25" s="7">
        <f t="shared" si="5"/>
        <v>0</v>
      </c>
      <c r="L25" s="7">
        <f t="shared" si="5"/>
        <v>0</v>
      </c>
      <c r="M25" s="7">
        <f t="shared" si="5"/>
        <v>0</v>
      </c>
      <c r="N25" s="7">
        <f t="shared" si="5"/>
        <v>0</v>
      </c>
      <c r="O25" s="7">
        <f t="shared" si="5"/>
        <v>0</v>
      </c>
      <c r="P25" s="7">
        <f t="shared" si="5"/>
        <v>0</v>
      </c>
      <c r="Q25" s="49" t="e">
        <f>O25/P25*100</f>
        <v>#DIV/0!</v>
      </c>
    </row>
    <row r="26" spans="1:18" ht="12.4" customHeight="1" x14ac:dyDescent="0.2">
      <c r="A26" s="134"/>
      <c r="B26" s="6" t="s">
        <v>241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">
        <f t="shared" si="0"/>
        <v>0</v>
      </c>
      <c r="P26" s="10"/>
      <c r="Q26" s="38"/>
    </row>
    <row r="27" spans="1:18" ht="12.4" customHeight="1" x14ac:dyDescent="0.2">
      <c r="A27" s="134"/>
      <c r="B27" s="6" t="s">
        <v>282</v>
      </c>
      <c r="C27" s="379"/>
      <c r="D27" s="379"/>
      <c r="E27" s="382"/>
      <c r="F27" s="382"/>
      <c r="G27" s="379"/>
      <c r="H27" s="379"/>
      <c r="I27" s="379"/>
      <c r="J27" s="379"/>
      <c r="K27" s="379"/>
      <c r="L27" s="379"/>
      <c r="M27" s="379"/>
      <c r="N27" s="379"/>
      <c r="O27" s="37">
        <f t="shared" si="0"/>
        <v>0</v>
      </c>
      <c r="P27" s="10"/>
      <c r="Q27" s="38"/>
    </row>
    <row r="28" spans="1:18" ht="12.4" customHeight="1" x14ac:dyDescent="0.2">
      <c r="A28" s="134"/>
      <c r="B28" s="6" t="s">
        <v>126</v>
      </c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">
        <f t="shared" si="0"/>
        <v>0</v>
      </c>
      <c r="P28" s="10"/>
      <c r="Q28" s="38"/>
    </row>
    <row r="29" spans="1:18" ht="12.4" customHeight="1" x14ac:dyDescent="0.2">
      <c r="A29" s="134"/>
      <c r="B29" s="105" t="s">
        <v>225</v>
      </c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">
        <f t="shared" si="0"/>
        <v>0</v>
      </c>
      <c r="P29" s="10"/>
      <c r="Q29" s="38"/>
    </row>
    <row r="30" spans="1:18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">
        <f t="shared" si="0"/>
        <v>0</v>
      </c>
      <c r="P30" s="10"/>
      <c r="Q30" s="38"/>
    </row>
    <row r="31" spans="1:18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">
        <f t="shared" si="0"/>
        <v>0</v>
      </c>
      <c r="P31" s="10"/>
      <c r="Q31" s="38"/>
    </row>
    <row r="32" spans="1:18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">
        <f t="shared" si="0"/>
        <v>0</v>
      </c>
      <c r="P32" s="10"/>
      <c r="Q32" s="38"/>
    </row>
    <row r="33" spans="1:17" ht="12.4" customHeight="1" x14ac:dyDescent="0.2">
      <c r="A33" s="134"/>
      <c r="B33" s="105" t="s">
        <v>230</v>
      </c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">
        <f t="shared" si="0"/>
        <v>0</v>
      </c>
      <c r="P33" s="10"/>
      <c r="Q33" s="38"/>
    </row>
    <row r="34" spans="1:17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">
        <f t="shared" si="0"/>
        <v>0</v>
      </c>
      <c r="P34" s="10"/>
      <c r="Q34" s="38"/>
    </row>
    <row r="35" spans="1:17" ht="12.4" customHeight="1" x14ac:dyDescent="0.2">
      <c r="A35" s="134"/>
      <c r="B35" s="105" t="s">
        <v>120</v>
      </c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">
        <f t="shared" si="0"/>
        <v>0</v>
      </c>
      <c r="P35" s="10"/>
      <c r="Q35" s="38"/>
    </row>
    <row r="36" spans="1:17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">
        <f t="shared" si="0"/>
        <v>0</v>
      </c>
      <c r="P36" s="10"/>
      <c r="Q36" s="38"/>
    </row>
    <row r="37" spans="1:17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">
        <f t="shared" si="0"/>
        <v>0</v>
      </c>
      <c r="P37" s="10"/>
      <c r="Q37" s="38"/>
    </row>
    <row r="38" spans="1:17" ht="12.4" customHeight="1" x14ac:dyDescent="0.2">
      <c r="A38" s="134"/>
      <c r="B38" s="6" t="s">
        <v>46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">
        <f t="shared" si="0"/>
        <v>0</v>
      </c>
      <c r="P38" s="10"/>
      <c r="Q38" s="38"/>
    </row>
    <row r="39" spans="1:17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">
        <f t="shared" si="0"/>
        <v>0</v>
      </c>
      <c r="P39" s="10"/>
      <c r="Q39" s="38"/>
    </row>
    <row r="40" spans="1:17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">
        <f t="shared" si="0"/>
        <v>0</v>
      </c>
      <c r="P40" s="10"/>
      <c r="Q40" s="38"/>
    </row>
    <row r="41" spans="1:17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82"/>
      <c r="M41" s="379"/>
      <c r="N41" s="379"/>
      <c r="O41" s="37">
        <f t="shared" si="0"/>
        <v>0</v>
      </c>
      <c r="P41" s="10"/>
      <c r="Q41" s="38"/>
    </row>
    <row r="42" spans="1:17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37">
        <f t="shared" si="0"/>
        <v>0</v>
      </c>
      <c r="P42" s="10"/>
      <c r="Q42" s="38"/>
    </row>
    <row r="43" spans="1:17" ht="12.4" customHeight="1" x14ac:dyDescent="0.2">
      <c r="A43" s="134"/>
      <c r="B43" s="6" t="s">
        <v>142</v>
      </c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37">
        <f t="shared" si="0"/>
        <v>0</v>
      </c>
      <c r="P43" s="10"/>
      <c r="Q43" s="38"/>
    </row>
    <row r="44" spans="1:17" ht="12.4" customHeight="1" x14ac:dyDescent="0.2">
      <c r="A44" s="171"/>
      <c r="B44" s="6" t="s">
        <v>161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">
        <f>SUM(C44:N44)</f>
        <v>0</v>
      </c>
      <c r="P44" s="10"/>
      <c r="Q44" s="38"/>
    </row>
    <row r="45" spans="1:17" ht="12.4" customHeight="1" x14ac:dyDescent="0.2">
      <c r="A45" s="134"/>
      <c r="B45" s="6" t="s">
        <v>258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37">
        <f t="shared" si="0"/>
        <v>0</v>
      </c>
      <c r="P45" s="10"/>
      <c r="Q45" s="38"/>
    </row>
    <row r="46" spans="1:17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0"/>
        <v>0</v>
      </c>
      <c r="P46" s="10"/>
      <c r="Q46" s="38"/>
    </row>
    <row r="47" spans="1:17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">
        <f t="shared" si="0"/>
        <v>0</v>
      </c>
      <c r="P47" s="10"/>
      <c r="Q47" s="38"/>
    </row>
    <row r="48" spans="1:17" ht="12.4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">
        <f t="shared" si="0"/>
        <v>0</v>
      </c>
      <c r="P48" s="10"/>
      <c r="Q48" s="38"/>
    </row>
    <row r="49" spans="1:17" ht="12.4" customHeight="1" x14ac:dyDescent="0.2">
      <c r="A49" s="134"/>
      <c r="B49" s="6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">
        <f t="shared" si="0"/>
        <v>0</v>
      </c>
      <c r="P49" s="10"/>
      <c r="Q49" s="38"/>
    </row>
    <row r="50" spans="1:17" ht="12.4" customHeight="1" x14ac:dyDescent="0.2">
      <c r="A50" s="134"/>
      <c r="B50" s="6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">
        <f t="shared" si="0"/>
        <v>0</v>
      </c>
      <c r="P50" s="10"/>
      <c r="Q50" s="38"/>
    </row>
    <row r="51" spans="1:17" ht="12.4" customHeight="1" x14ac:dyDescent="0.2">
      <c r="A51" s="134"/>
      <c r="B51" s="6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37">
        <f t="shared" si="0"/>
        <v>0</v>
      </c>
      <c r="P51" s="10"/>
      <c r="Q51" s="38"/>
    </row>
    <row r="52" spans="1:17" ht="12.4" customHeight="1" x14ac:dyDescent="0.2">
      <c r="A52" s="134"/>
      <c r="B52" s="6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">
        <f t="shared" si="0"/>
        <v>0</v>
      </c>
      <c r="P52" s="10"/>
      <c r="Q52" s="38"/>
    </row>
    <row r="53" spans="1:17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">
        <f t="shared" si="0"/>
        <v>0</v>
      </c>
      <c r="P53" s="10"/>
      <c r="Q53" s="38"/>
    </row>
    <row r="54" spans="1:17" ht="12.4" customHeight="1" x14ac:dyDescent="0.2">
      <c r="A54" s="134"/>
      <c r="B54" s="6"/>
      <c r="C54" s="379"/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79"/>
      <c r="O54" s="37">
        <f t="shared" si="0"/>
        <v>0</v>
      </c>
      <c r="P54" s="10"/>
      <c r="Q54" s="38"/>
    </row>
    <row r="55" spans="1:17" ht="13.5" customHeight="1" x14ac:dyDescent="0.2">
      <c r="A55" s="576">
        <v>40</v>
      </c>
      <c r="B55" s="128" t="s">
        <v>263</v>
      </c>
      <c r="C55" s="8">
        <f>C56+C58</f>
        <v>0</v>
      </c>
      <c r="D55" s="8">
        <f t="shared" ref="D55:N55" si="6">D56+D58</f>
        <v>0</v>
      </c>
      <c r="E55" s="8">
        <f t="shared" si="6"/>
        <v>0</v>
      </c>
      <c r="F55" s="8">
        <f t="shared" si="6"/>
        <v>0</v>
      </c>
      <c r="G55" s="8">
        <f t="shared" si="6"/>
        <v>0</v>
      </c>
      <c r="H55" s="8">
        <f t="shared" si="6"/>
        <v>0</v>
      </c>
      <c r="I55" s="8">
        <f t="shared" si="6"/>
        <v>0</v>
      </c>
      <c r="J55" s="8">
        <f t="shared" si="6"/>
        <v>0</v>
      </c>
      <c r="K55" s="8">
        <f t="shared" si="6"/>
        <v>0</v>
      </c>
      <c r="L55" s="8">
        <f t="shared" si="6"/>
        <v>0</v>
      </c>
      <c r="M55" s="8">
        <f t="shared" si="6"/>
        <v>0</v>
      </c>
      <c r="N55" s="8">
        <f t="shared" si="6"/>
        <v>0</v>
      </c>
      <c r="O55" s="8">
        <f t="shared" si="0"/>
        <v>0</v>
      </c>
      <c r="P55" s="30"/>
      <c r="Q55" s="42"/>
    </row>
    <row r="56" spans="1:17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</row>
    <row r="57" spans="1:17" ht="12.4" customHeight="1" x14ac:dyDescent="0.2">
      <c r="A57" s="134"/>
      <c r="B57" s="105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53">
        <f>C57+D57+E57+F57+G57+H57+I57+J57+K57+L57+M57+N57</f>
        <v>0</v>
      </c>
      <c r="P57" s="732"/>
      <c r="Q57" s="26"/>
    </row>
    <row r="58" spans="1:17" ht="12.4" customHeight="1" x14ac:dyDescent="0.2">
      <c r="A58" s="133"/>
      <c r="B58" s="5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</row>
    <row r="59" spans="1:17" ht="14.25" customHeight="1" x14ac:dyDescent="0.2">
      <c r="A59" s="206">
        <v>47</v>
      </c>
      <c r="B59" s="145" t="s">
        <v>39</v>
      </c>
      <c r="C59" s="40">
        <f>SUM(C60:C61)</f>
        <v>0</v>
      </c>
      <c r="D59" s="40">
        <f t="shared" ref="D59:N59" si="7">SUM(D60:D61)</f>
        <v>0</v>
      </c>
      <c r="E59" s="40">
        <f t="shared" si="7"/>
        <v>0</v>
      </c>
      <c r="F59" s="637">
        <f t="shared" si="7"/>
        <v>0</v>
      </c>
      <c r="G59" s="40">
        <f t="shared" si="7"/>
        <v>0</v>
      </c>
      <c r="H59" s="40">
        <f t="shared" si="7"/>
        <v>0</v>
      </c>
      <c r="I59" s="40">
        <f t="shared" si="7"/>
        <v>0</v>
      </c>
      <c r="J59" s="40">
        <f t="shared" si="7"/>
        <v>0</v>
      </c>
      <c r="K59" s="40">
        <f t="shared" si="7"/>
        <v>0</v>
      </c>
      <c r="L59" s="40">
        <f t="shared" si="7"/>
        <v>0</v>
      </c>
      <c r="M59" s="40">
        <f t="shared" si="7"/>
        <v>0</v>
      </c>
      <c r="N59" s="40">
        <f t="shared" si="7"/>
        <v>0</v>
      </c>
      <c r="O59" s="39">
        <f>O60+O61</f>
        <v>0</v>
      </c>
      <c r="P59" s="46"/>
      <c r="Q59" s="48" t="e">
        <f>O59/P59*100</f>
        <v>#DIV/0!</v>
      </c>
    </row>
    <row r="60" spans="1:17" ht="14.25" customHeight="1" x14ac:dyDescent="0.2">
      <c r="A60" s="135"/>
      <c r="B60" s="6" t="s">
        <v>218</v>
      </c>
      <c r="C60" s="379"/>
      <c r="D60" s="379"/>
      <c r="E60" s="379"/>
      <c r="F60" s="530"/>
      <c r="G60" s="379"/>
      <c r="H60" s="379"/>
      <c r="I60" s="379"/>
      <c r="J60" s="379"/>
      <c r="K60" s="379"/>
      <c r="L60" s="379"/>
      <c r="M60" s="379"/>
      <c r="N60" s="379"/>
      <c r="O60" s="37">
        <f t="shared" si="0"/>
        <v>0</v>
      </c>
      <c r="P60" s="52"/>
      <c r="Q60" s="38"/>
    </row>
    <row r="61" spans="1:17" ht="14.25" customHeight="1" x14ac:dyDescent="0.2">
      <c r="A61" s="133"/>
      <c r="B61" s="5" t="s">
        <v>237</v>
      </c>
      <c r="C61" s="379"/>
      <c r="D61" s="379"/>
      <c r="E61" s="379"/>
      <c r="F61" s="530"/>
      <c r="G61" s="379"/>
      <c r="H61" s="379"/>
      <c r="I61" s="379"/>
      <c r="J61" s="379"/>
      <c r="K61" s="379"/>
      <c r="L61" s="379"/>
      <c r="M61" s="379"/>
      <c r="N61" s="379"/>
      <c r="O61" s="37">
        <f t="shared" si="0"/>
        <v>0</v>
      </c>
      <c r="P61" s="46"/>
      <c r="Q61" s="49"/>
    </row>
    <row r="62" spans="1:17" ht="14.25" customHeight="1" x14ac:dyDescent="0.2">
      <c r="A62" s="127">
        <v>49</v>
      </c>
      <c r="B62" s="128" t="s">
        <v>432</v>
      </c>
      <c r="C62" s="374"/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>SUM(C62:N62)</f>
        <v>0</v>
      </c>
      <c r="P62" s="5"/>
      <c r="Q62" s="49"/>
    </row>
    <row r="63" spans="1:17" ht="14.25" customHeight="1" x14ac:dyDescent="0.2">
      <c r="A63" s="136">
        <v>92</v>
      </c>
      <c r="B63" s="128" t="s">
        <v>290</v>
      </c>
      <c r="C63" s="385">
        <v>210.37</v>
      </c>
      <c r="D63" s="385"/>
      <c r="E63" s="385"/>
      <c r="F63" s="567"/>
      <c r="G63" s="374"/>
      <c r="H63" s="374"/>
      <c r="I63" s="385"/>
      <c r="J63" s="385"/>
      <c r="K63" s="385"/>
      <c r="L63" s="385"/>
      <c r="M63" s="385"/>
      <c r="N63" s="385"/>
      <c r="O63" s="8">
        <f t="shared" si="0"/>
        <v>210.37</v>
      </c>
      <c r="P63" s="8"/>
      <c r="Q63" s="31" t="e">
        <f>O63/P63*100</f>
        <v>#DIV/0!</v>
      </c>
    </row>
    <row r="64" spans="1:17" ht="14.25" customHeight="1" x14ac:dyDescent="0.2">
      <c r="A64" s="127">
        <v>93</v>
      </c>
      <c r="B64" s="128" t="s">
        <v>184</v>
      </c>
      <c r="C64" s="385"/>
      <c r="D64" s="385"/>
      <c r="E64" s="385"/>
      <c r="F64" s="567"/>
      <c r="G64" s="385"/>
      <c r="H64" s="385"/>
      <c r="I64" s="385"/>
      <c r="J64" s="385"/>
      <c r="K64" s="385"/>
      <c r="L64" s="385"/>
      <c r="M64" s="385"/>
      <c r="N64" s="385"/>
      <c r="O64" s="8">
        <f t="shared" si="0"/>
        <v>0</v>
      </c>
      <c r="P64" s="8"/>
      <c r="Q64" s="42"/>
    </row>
    <row r="65" spans="1:17" ht="14.25" customHeight="1" thickBot="1" x14ac:dyDescent="0.25">
      <c r="A65" s="496">
        <v>20</v>
      </c>
      <c r="B65" s="137" t="s">
        <v>236</v>
      </c>
      <c r="C65" s="388"/>
      <c r="D65" s="388"/>
      <c r="E65" s="388"/>
      <c r="F65" s="638"/>
      <c r="G65" s="388"/>
      <c r="H65" s="388"/>
      <c r="I65" s="388"/>
      <c r="J65" s="388"/>
      <c r="K65" s="388"/>
      <c r="L65" s="388"/>
      <c r="M65" s="388"/>
      <c r="N65" s="388"/>
      <c r="O65" s="124">
        <f t="shared" si="0"/>
        <v>0</v>
      </c>
      <c r="P65" s="509"/>
      <c r="Q65" s="503"/>
    </row>
    <row r="66" spans="1:17" ht="17.25" customHeight="1" thickBot="1" x14ac:dyDescent="0.25">
      <c r="A66" s="879" t="s">
        <v>162</v>
      </c>
      <c r="B66" s="880"/>
      <c r="C66" s="309">
        <f>C4+C5+C6+C11+C16+C19+C25+C55+C59+C62+C63+C64+C65</f>
        <v>10928.5</v>
      </c>
      <c r="D66" s="309">
        <f t="shared" ref="D66:N66" si="8">D4+D5+D6+D11+D16+D19+D25+D55+D59+D62+D63+D64+D65</f>
        <v>10582.87</v>
      </c>
      <c r="E66" s="309">
        <f t="shared" si="8"/>
        <v>0</v>
      </c>
      <c r="F66" s="309">
        <f t="shared" si="8"/>
        <v>0</v>
      </c>
      <c r="G66" s="309">
        <f t="shared" si="8"/>
        <v>0</v>
      </c>
      <c r="H66" s="309">
        <f t="shared" si="8"/>
        <v>0</v>
      </c>
      <c r="I66" s="309">
        <f t="shared" si="8"/>
        <v>0</v>
      </c>
      <c r="J66" s="309">
        <f t="shared" si="8"/>
        <v>0</v>
      </c>
      <c r="K66" s="309">
        <f t="shared" si="8"/>
        <v>0</v>
      </c>
      <c r="L66" s="309">
        <f t="shared" si="8"/>
        <v>0</v>
      </c>
      <c r="M66" s="309">
        <f t="shared" si="8"/>
        <v>0</v>
      </c>
      <c r="N66" s="309">
        <f t="shared" si="8"/>
        <v>0</v>
      </c>
      <c r="O66" s="309">
        <f>O4+O5+O6+O11+O16+O19+O25+O55+O59+O62+O63+O64+O65</f>
        <v>21511.37</v>
      </c>
      <c r="P66" s="309">
        <f>P4+P5+P6+P11+P16+P19+P25+P55+P59+P62+P63+P64+P65</f>
        <v>0</v>
      </c>
      <c r="Q66" s="511" t="e">
        <f>O66/P66*100</f>
        <v>#DIV/0!</v>
      </c>
    </row>
    <row r="67" spans="1:17" ht="17.25" customHeight="1" thickBot="1" x14ac:dyDescent="0.25">
      <c r="A67" s="138">
        <v>51</v>
      </c>
      <c r="B67" s="146" t="s">
        <v>152</v>
      </c>
      <c r="C67" s="410"/>
      <c r="D67" s="410"/>
      <c r="E67" s="410"/>
      <c r="F67" s="639"/>
      <c r="G67" s="410"/>
      <c r="H67" s="410"/>
      <c r="I67" s="410"/>
      <c r="J67" s="410"/>
      <c r="K67" s="410"/>
      <c r="L67" s="410"/>
      <c r="M67" s="410"/>
      <c r="N67" s="410"/>
      <c r="O67" s="12">
        <f t="shared" si="0"/>
        <v>0</v>
      </c>
      <c r="P67" s="12"/>
      <c r="Q67" s="199"/>
    </row>
    <row r="68" spans="1:17" ht="15" customHeight="1" thickBot="1" x14ac:dyDescent="0.25">
      <c r="A68" s="195">
        <v>52</v>
      </c>
      <c r="B68" s="139" t="s">
        <v>164</v>
      </c>
      <c r="C68" s="387"/>
      <c r="D68" s="387"/>
      <c r="E68" s="387"/>
      <c r="F68" s="640"/>
      <c r="G68" s="387"/>
      <c r="H68" s="387"/>
      <c r="I68" s="387"/>
      <c r="J68" s="387"/>
      <c r="K68" s="387"/>
      <c r="L68" s="387"/>
      <c r="M68" s="387"/>
      <c r="N68" s="387"/>
      <c r="O68" s="12">
        <f t="shared" si="0"/>
        <v>0</v>
      </c>
      <c r="P68" s="12"/>
      <c r="Q68" s="49" t="e">
        <f>O68/P68*100</f>
        <v>#DIV/0!</v>
      </c>
    </row>
    <row r="69" spans="1:17" ht="17.25" customHeight="1" thickBot="1" x14ac:dyDescent="0.25">
      <c r="A69" s="877" t="s">
        <v>163</v>
      </c>
      <c r="B69" s="878"/>
      <c r="C69" s="310">
        <f>SUM(C66:C68)</f>
        <v>10928.5</v>
      </c>
      <c r="D69" s="310">
        <f t="shared" ref="D69:N69" si="9">SUM(D66:D68)</f>
        <v>10582.87</v>
      </c>
      <c r="E69" s="310">
        <f t="shared" si="9"/>
        <v>0</v>
      </c>
      <c r="F69" s="310">
        <f t="shared" si="9"/>
        <v>0</v>
      </c>
      <c r="G69" s="310">
        <f t="shared" si="9"/>
        <v>0</v>
      </c>
      <c r="H69" s="310">
        <f t="shared" si="9"/>
        <v>0</v>
      </c>
      <c r="I69" s="310">
        <f t="shared" si="9"/>
        <v>0</v>
      </c>
      <c r="J69" s="310">
        <f t="shared" si="9"/>
        <v>0</v>
      </c>
      <c r="K69" s="310">
        <f t="shared" si="9"/>
        <v>0</v>
      </c>
      <c r="L69" s="310">
        <f t="shared" si="9"/>
        <v>0</v>
      </c>
      <c r="M69" s="310">
        <f t="shared" si="9"/>
        <v>0</v>
      </c>
      <c r="N69" s="310">
        <f t="shared" si="9"/>
        <v>0</v>
      </c>
      <c r="O69" s="311">
        <f>SUM(O66:O68)</f>
        <v>21511.37</v>
      </c>
      <c r="P69" s="311">
        <f>SUM(P66:P68)</f>
        <v>0</v>
      </c>
      <c r="Q69" s="312" t="e">
        <f>O69/P69*100</f>
        <v>#DIV/0!</v>
      </c>
    </row>
    <row r="70" spans="1:17" ht="12.75" customHeight="1" x14ac:dyDescent="0.2">
      <c r="A70" s="426"/>
      <c r="B70" s="425"/>
      <c r="C70" s="396"/>
      <c r="D70" s="396"/>
      <c r="E70" s="396"/>
      <c r="F70" s="641"/>
      <c r="G70" s="396"/>
      <c r="H70" s="398"/>
      <c r="I70" s="395"/>
      <c r="J70" s="398"/>
      <c r="K70" s="398"/>
      <c r="L70" s="395"/>
      <c r="M70" s="395"/>
      <c r="N70" s="395"/>
      <c r="O70" s="395"/>
      <c r="P70" s="395"/>
      <c r="Q70" s="395"/>
    </row>
    <row r="71" spans="1:17" ht="12.75" customHeight="1" x14ac:dyDescent="0.2">
      <c r="A71" s="684"/>
      <c r="B71" s="425"/>
      <c r="C71" s="27"/>
      <c r="D71" s="27"/>
      <c r="E71" s="411"/>
      <c r="F71" s="642"/>
      <c r="G71" s="411"/>
      <c r="H71" s="405"/>
      <c r="I71" s="405"/>
      <c r="J71" s="405"/>
      <c r="K71" s="400"/>
      <c r="L71" s="400"/>
      <c r="M71" s="400"/>
      <c r="N71" s="400"/>
      <c r="O71" s="405"/>
      <c r="P71" s="405"/>
      <c r="Q71" s="405"/>
    </row>
    <row r="72" spans="1:17" ht="12.75" customHeight="1" x14ac:dyDescent="0.2">
      <c r="A72" s="684" t="s">
        <v>286</v>
      </c>
      <c r="B72" s="883" t="s">
        <v>443</v>
      </c>
      <c r="C72" s="883"/>
      <c r="D72" s="883"/>
      <c r="E72" s="883"/>
      <c r="F72" s="883"/>
      <c r="G72" s="883"/>
      <c r="H72" s="405"/>
      <c r="I72" s="405"/>
      <c r="J72" s="405"/>
      <c r="K72" s="400"/>
      <c r="L72" s="400"/>
      <c r="M72" s="400"/>
      <c r="N72" s="400"/>
      <c r="O72" s="405"/>
      <c r="P72" s="405"/>
      <c r="Q72" s="405"/>
    </row>
    <row r="73" spans="1:17" ht="12.75" customHeight="1" x14ac:dyDescent="0.2">
      <c r="A73" s="875"/>
      <c r="B73" s="715"/>
      <c r="C73" s="27"/>
      <c r="D73" s="27"/>
      <c r="E73" s="411"/>
      <c r="F73" s="642"/>
      <c r="G73" s="411"/>
      <c r="H73" s="405"/>
      <c r="I73" s="405"/>
      <c r="J73" s="405"/>
      <c r="K73" s="400"/>
      <c r="L73" s="400"/>
      <c r="M73" s="400"/>
      <c r="N73" s="400"/>
      <c r="O73" s="405"/>
      <c r="P73" s="405"/>
      <c r="Q73" s="405"/>
    </row>
    <row r="74" spans="1:17" ht="12.75" customHeight="1" x14ac:dyDescent="0.2">
      <c r="A74" s="875"/>
      <c r="B74" s="715"/>
      <c r="C74" s="27"/>
      <c r="D74" s="27"/>
      <c r="E74" s="411"/>
      <c r="F74" s="642"/>
      <c r="G74" s="411"/>
      <c r="H74" s="405"/>
      <c r="I74" s="405"/>
      <c r="J74" s="405"/>
      <c r="K74" s="400"/>
      <c r="L74" s="400"/>
      <c r="M74" s="400"/>
      <c r="N74" s="400"/>
      <c r="O74" s="405"/>
      <c r="P74" s="405"/>
      <c r="Q74" s="405"/>
    </row>
    <row r="75" spans="1:17" ht="12.75" customHeight="1" x14ac:dyDescent="0.2">
      <c r="A75" s="875"/>
      <c r="B75" s="713"/>
      <c r="C75" s="27"/>
      <c r="D75" s="27"/>
      <c r="E75" s="411"/>
      <c r="F75" s="642"/>
      <c r="G75" s="411"/>
      <c r="H75" s="405"/>
      <c r="I75" s="405"/>
      <c r="J75" s="405"/>
      <c r="K75" s="400"/>
      <c r="L75" s="400"/>
      <c r="M75" s="400"/>
      <c r="N75" s="400"/>
      <c r="O75" s="405"/>
      <c r="P75" s="405"/>
      <c r="Q75" s="405"/>
    </row>
    <row r="76" spans="1:17" ht="12.75" customHeight="1" x14ac:dyDescent="0.2">
      <c r="A76" s="875"/>
      <c r="B76" s="713"/>
      <c r="C76" s="27"/>
      <c r="D76" s="27"/>
      <c r="E76" s="411"/>
      <c r="F76" s="642"/>
      <c r="G76" s="411"/>
      <c r="H76" s="405"/>
      <c r="I76" s="405"/>
      <c r="J76" s="405"/>
      <c r="K76" s="400"/>
      <c r="L76" s="400"/>
      <c r="M76" s="400"/>
      <c r="N76" s="400"/>
      <c r="O76" s="405"/>
      <c r="P76" s="405"/>
      <c r="Q76" s="405"/>
    </row>
    <row r="77" spans="1:17" ht="12.75" customHeight="1" x14ac:dyDescent="0.2">
      <c r="A77" s="875"/>
      <c r="B77" s="713"/>
      <c r="C77" s="411"/>
      <c r="D77" s="398"/>
      <c r="E77" s="398"/>
      <c r="F77" s="419"/>
      <c r="G77" s="398"/>
      <c r="H77" s="398"/>
      <c r="I77" s="398"/>
      <c r="J77" s="398"/>
      <c r="K77" s="398"/>
      <c r="L77" s="398"/>
      <c r="M77" s="400"/>
      <c r="N77" s="400"/>
      <c r="O77" s="405"/>
      <c r="P77" s="405"/>
      <c r="Q77" s="405"/>
    </row>
    <row r="78" spans="1:17" ht="12.75" customHeight="1" x14ac:dyDescent="0.2">
      <c r="A78" s="875"/>
      <c r="B78" s="713"/>
      <c r="C78" s="411"/>
      <c r="D78" s="411"/>
      <c r="E78" s="411"/>
      <c r="F78" s="642"/>
      <c r="G78" s="411"/>
      <c r="H78" s="405"/>
      <c r="I78" s="405"/>
      <c r="J78" s="400"/>
      <c r="K78" s="413"/>
      <c r="L78" s="405"/>
      <c r="M78" s="413"/>
      <c r="N78" s="413"/>
      <c r="O78" s="413"/>
      <c r="P78" s="413"/>
      <c r="Q78" s="413"/>
    </row>
    <row r="79" spans="1:17" ht="11.25" customHeight="1" x14ac:dyDescent="0.2">
      <c r="A79" s="875"/>
      <c r="B79" s="713"/>
      <c r="C79" s="411"/>
      <c r="D79" s="411"/>
      <c r="E79" s="411"/>
      <c r="F79" s="642"/>
      <c r="G79" s="411"/>
      <c r="H79" s="405"/>
      <c r="I79" s="405"/>
      <c r="J79" s="405"/>
      <c r="K79" s="405"/>
      <c r="L79" s="405"/>
      <c r="M79" s="405"/>
      <c r="N79" s="413"/>
      <c r="O79" s="413"/>
      <c r="P79" s="413"/>
      <c r="Q79" s="413"/>
    </row>
    <row r="80" spans="1:17" ht="12" x14ac:dyDescent="0.2">
      <c r="A80" s="875"/>
      <c r="B80" s="713"/>
      <c r="C80" s="411"/>
      <c r="D80" s="411"/>
      <c r="E80" s="411"/>
      <c r="F80" s="642"/>
      <c r="G80" s="411"/>
      <c r="H80" s="405"/>
      <c r="I80" s="405"/>
      <c r="J80" s="405"/>
      <c r="K80" s="405"/>
      <c r="L80" s="405"/>
      <c r="M80" s="405"/>
      <c r="N80" s="413"/>
      <c r="O80" s="413"/>
      <c r="P80" s="413"/>
      <c r="Q80" s="413"/>
    </row>
    <row r="81" spans="1:17" ht="12" x14ac:dyDescent="0.2">
      <c r="A81" s="875"/>
      <c r="B81" s="713"/>
      <c r="C81" s="411"/>
      <c r="D81" s="411"/>
      <c r="E81" s="411"/>
      <c r="F81" s="642"/>
      <c r="G81" s="411"/>
      <c r="H81" s="405"/>
      <c r="I81" s="405"/>
      <c r="J81" s="405"/>
      <c r="K81" s="405"/>
      <c r="L81" s="405"/>
      <c r="M81" s="405"/>
      <c r="N81" s="413"/>
      <c r="O81" s="413"/>
      <c r="P81" s="413"/>
      <c r="Q81" s="413"/>
    </row>
    <row r="82" spans="1:17" ht="12" x14ac:dyDescent="0.2">
      <c r="A82" s="875"/>
      <c r="B82" s="713"/>
      <c r="C82" s="397"/>
      <c r="D82" s="397"/>
      <c r="E82" s="397"/>
      <c r="F82" s="642"/>
      <c r="G82" s="397"/>
      <c r="H82" s="405"/>
      <c r="I82" s="405"/>
      <c r="J82" s="405"/>
      <c r="K82" s="405"/>
      <c r="L82" s="405"/>
      <c r="M82" s="405"/>
      <c r="N82" s="413"/>
      <c r="O82" s="413"/>
      <c r="P82" s="413"/>
      <c r="Q82" s="413"/>
    </row>
    <row r="83" spans="1:17" x14ac:dyDescent="0.2">
      <c r="A83" s="875"/>
      <c r="B83" s="405"/>
      <c r="C83" s="397"/>
      <c r="D83" s="397"/>
      <c r="E83" s="397"/>
      <c r="F83" s="642"/>
      <c r="G83" s="397"/>
      <c r="H83" s="405"/>
      <c r="I83" s="405"/>
      <c r="J83" s="405"/>
      <c r="K83" s="405"/>
      <c r="L83" s="405"/>
      <c r="M83" s="405"/>
      <c r="N83" s="413"/>
      <c r="O83" s="413"/>
      <c r="P83" s="413"/>
      <c r="Q83" s="413"/>
    </row>
    <row r="84" spans="1:17" x14ac:dyDescent="0.2">
      <c r="A84" s="875"/>
      <c r="B84" s="405"/>
      <c r="C84" s="397"/>
      <c r="D84" s="397"/>
      <c r="E84" s="397"/>
      <c r="F84" s="642"/>
      <c r="G84" s="397"/>
      <c r="H84" s="405"/>
      <c r="I84" s="405"/>
      <c r="J84" s="405"/>
      <c r="K84" s="405"/>
      <c r="L84" s="405"/>
      <c r="M84" s="405"/>
      <c r="N84" s="413"/>
      <c r="O84" s="413"/>
      <c r="P84" s="413"/>
      <c r="Q84" s="413"/>
    </row>
    <row r="85" spans="1:17" x14ac:dyDescent="0.2">
      <c r="A85" s="875"/>
      <c r="N85" s="413"/>
      <c r="O85" s="413"/>
      <c r="P85" s="413"/>
      <c r="Q85" s="413"/>
    </row>
    <row r="86" spans="1:17" x14ac:dyDescent="0.2">
      <c r="A86" s="875"/>
    </row>
    <row r="87" spans="1:17" x14ac:dyDescent="0.2">
      <c r="A87" s="875"/>
    </row>
    <row r="88" spans="1:17" x14ac:dyDescent="0.2">
      <c r="A88" s="875"/>
    </row>
    <row r="89" spans="1:17" x14ac:dyDescent="0.2">
      <c r="A89" s="875"/>
    </row>
    <row r="90" spans="1:17" x14ac:dyDescent="0.2">
      <c r="A90" s="875"/>
    </row>
  </sheetData>
  <mergeCells count="7">
    <mergeCell ref="A82:A90"/>
    <mergeCell ref="A2:P2"/>
    <mergeCell ref="A69:B69"/>
    <mergeCell ref="A66:B66"/>
    <mergeCell ref="A3:B3"/>
    <mergeCell ref="A73:A81"/>
    <mergeCell ref="B72:G72"/>
  </mergeCells>
  <phoneticPr fontId="0" type="noConversion"/>
  <conditionalFormatting sqref="O57">
    <cfRule type="cellIs" dxfId="24" priority="1" stopIfTrue="1" operator="greaterThan">
      <formula>100</formula>
    </cfRule>
  </conditionalFormatting>
  <conditionalFormatting sqref="P56:P58">
    <cfRule type="cellIs" dxfId="23" priority="2" stopIfTrue="1" operator="greaterThan">
      <formula>100</formula>
    </cfRule>
  </conditionalFormatting>
  <printOptions horizontalCentered="1"/>
  <pageMargins left="0.19685039370078741" right="0.19685039370078741" top="0.6692913385826772" bottom="0.31496062992125984" header="0.39370078740157483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7030A0"/>
    <pageSetUpPr fitToPage="1"/>
  </sheetPr>
  <dimension ref="A1:J56"/>
  <sheetViews>
    <sheetView zoomScaleNormal="100" workbookViewId="0">
      <selection activeCell="F24" sqref="F24"/>
    </sheetView>
  </sheetViews>
  <sheetFormatPr defaultColWidth="9.28515625" defaultRowHeight="14.25" x14ac:dyDescent="0.2"/>
  <cols>
    <col min="1" max="2" width="9.28515625" style="493"/>
    <col min="3" max="3" width="19" style="493" customWidth="1"/>
    <col min="4" max="4" width="28.42578125" style="493" customWidth="1"/>
    <col min="5" max="5" width="15.5703125" style="493" customWidth="1"/>
    <col min="6" max="6" width="16.5703125" style="274" customWidth="1"/>
    <col min="7" max="7" width="38.5703125" style="493" bestFit="1" customWidth="1"/>
    <col min="8" max="8" width="17.28515625" style="493" customWidth="1"/>
    <col min="9" max="9" width="13.85546875" style="493" customWidth="1"/>
    <col min="10" max="16384" width="9.28515625" style="493"/>
  </cols>
  <sheetData>
    <row r="1" spans="1:9" x14ac:dyDescent="0.2">
      <c r="C1" s="966" t="s">
        <v>306</v>
      </c>
      <c r="D1" s="966"/>
      <c r="E1" s="966"/>
      <c r="F1" s="966"/>
      <c r="G1" s="966"/>
      <c r="H1" s="966"/>
    </row>
    <row r="3" spans="1:9" ht="16.5" thickBot="1" x14ac:dyDescent="0.25">
      <c r="A3" s="751"/>
      <c r="B3" s="751"/>
    </row>
    <row r="4" spans="1:9" ht="30" customHeight="1" x14ac:dyDescent="0.2">
      <c r="A4"/>
      <c r="B4"/>
      <c r="C4" s="967" t="s">
        <v>326</v>
      </c>
      <c r="D4" s="967" t="s">
        <v>327</v>
      </c>
      <c r="E4" s="967" t="s">
        <v>314</v>
      </c>
      <c r="F4" s="971" t="s">
        <v>316</v>
      </c>
      <c r="G4" s="967" t="s">
        <v>328</v>
      </c>
      <c r="H4" s="967" t="s">
        <v>329</v>
      </c>
      <c r="I4" s="969" t="s">
        <v>330</v>
      </c>
    </row>
    <row r="5" spans="1:9" ht="48.75" customHeight="1" thickBot="1" x14ac:dyDescent="0.25">
      <c r="A5"/>
      <c r="B5"/>
      <c r="C5" s="968"/>
      <c r="D5" s="968"/>
      <c r="E5" s="968"/>
      <c r="F5" s="972"/>
      <c r="G5" s="968"/>
      <c r="H5" s="968"/>
      <c r="I5" s="970"/>
    </row>
    <row r="6" spans="1:9" s="17" customFormat="1" ht="30" customHeight="1" thickBot="1" x14ac:dyDescent="0.25">
      <c r="A6"/>
      <c r="B6"/>
      <c r="C6" s="752" t="s">
        <v>331</v>
      </c>
      <c r="D6" s="753" t="s">
        <v>319</v>
      </c>
      <c r="E6" s="754" t="s">
        <v>332</v>
      </c>
      <c r="F6" s="755">
        <v>84196.9</v>
      </c>
      <c r="G6" s="753" t="s">
        <v>317</v>
      </c>
      <c r="H6" s="756">
        <v>45224</v>
      </c>
      <c r="I6" s="757" t="s">
        <v>333</v>
      </c>
    </row>
    <row r="7" spans="1:9" s="17" customFormat="1" ht="30" customHeight="1" thickBot="1" x14ac:dyDescent="0.25">
      <c r="A7"/>
      <c r="B7"/>
      <c r="C7" s="752" t="s">
        <v>379</v>
      </c>
      <c r="D7" s="753" t="s">
        <v>374</v>
      </c>
      <c r="E7" s="754"/>
      <c r="F7" s="755" t="s">
        <v>380</v>
      </c>
      <c r="G7" s="753" t="s">
        <v>384</v>
      </c>
      <c r="H7" s="756">
        <v>45229</v>
      </c>
      <c r="I7" s="963" t="s">
        <v>386</v>
      </c>
    </row>
    <row r="8" spans="1:9" s="17" customFormat="1" ht="30" customHeight="1" thickBot="1" x14ac:dyDescent="0.25">
      <c r="A8"/>
      <c r="B8"/>
      <c r="C8" s="752" t="s">
        <v>378</v>
      </c>
      <c r="D8" s="753" t="s">
        <v>375</v>
      </c>
      <c r="E8" s="754"/>
      <c r="F8" s="755" t="s">
        <v>383</v>
      </c>
      <c r="G8" s="753" t="s">
        <v>385</v>
      </c>
      <c r="H8" s="756">
        <v>45231</v>
      </c>
      <c r="I8" s="964"/>
    </row>
    <row r="9" spans="1:9" s="17" customFormat="1" ht="30" customHeight="1" thickBot="1" x14ac:dyDescent="0.25">
      <c r="A9"/>
      <c r="B9"/>
      <c r="C9" s="752" t="s">
        <v>378</v>
      </c>
      <c r="D9" s="753" t="s">
        <v>376</v>
      </c>
      <c r="E9" s="754"/>
      <c r="F9" s="755" t="s">
        <v>381</v>
      </c>
      <c r="G9" s="753" t="s">
        <v>385</v>
      </c>
      <c r="H9" s="756">
        <v>45231</v>
      </c>
      <c r="I9" s="964"/>
    </row>
    <row r="10" spans="1:9" s="17" customFormat="1" ht="30" customHeight="1" thickBot="1" x14ac:dyDescent="0.25">
      <c r="A10"/>
      <c r="B10"/>
      <c r="C10" s="752" t="s">
        <v>378</v>
      </c>
      <c r="D10" s="753" t="s">
        <v>377</v>
      </c>
      <c r="E10" s="754"/>
      <c r="F10" s="755" t="s">
        <v>382</v>
      </c>
      <c r="G10" s="753" t="s">
        <v>385</v>
      </c>
      <c r="H10" s="756">
        <v>45231</v>
      </c>
      <c r="I10" s="965"/>
    </row>
    <row r="11" spans="1:9" s="17" customFormat="1" ht="24.75" thickBot="1" x14ac:dyDescent="0.25">
      <c r="A11"/>
      <c r="B11"/>
      <c r="C11" s="752" t="s">
        <v>334</v>
      </c>
      <c r="D11" s="753" t="s">
        <v>324</v>
      </c>
      <c r="E11" s="754" t="s">
        <v>335</v>
      </c>
      <c r="F11" s="755">
        <f>15300+2157+3420+13832.16+11153.24+2689</f>
        <v>48551.4</v>
      </c>
      <c r="G11" s="753" t="s">
        <v>387</v>
      </c>
      <c r="H11" s="756">
        <v>45239</v>
      </c>
      <c r="I11" s="757" t="s">
        <v>336</v>
      </c>
    </row>
    <row r="12" spans="1:9" ht="24.75" thickBot="1" x14ac:dyDescent="0.25">
      <c r="A12"/>
      <c r="B12"/>
      <c r="C12" s="752" t="s">
        <v>337</v>
      </c>
      <c r="D12" s="753" t="s">
        <v>325</v>
      </c>
      <c r="E12" s="754" t="s">
        <v>338</v>
      </c>
      <c r="F12" s="755">
        <f>34392+33999+4098+6472</f>
        <v>78961</v>
      </c>
      <c r="G12" s="753" t="s">
        <v>388</v>
      </c>
      <c r="H12" s="756">
        <v>45239</v>
      </c>
      <c r="I12" s="757" t="s">
        <v>333</v>
      </c>
    </row>
    <row r="13" spans="1:9" ht="30.75" customHeight="1" thickBot="1" x14ac:dyDescent="0.25">
      <c r="A13"/>
      <c r="B13"/>
      <c r="C13" s="752" t="s">
        <v>339</v>
      </c>
      <c r="D13" s="753" t="s">
        <v>340</v>
      </c>
      <c r="E13" s="754" t="s">
        <v>341</v>
      </c>
      <c r="F13" s="755"/>
      <c r="G13" s="753" t="s">
        <v>342</v>
      </c>
      <c r="H13" s="753" t="s">
        <v>343</v>
      </c>
      <c r="I13" s="757" t="s">
        <v>344</v>
      </c>
    </row>
    <row r="14" spans="1:9" ht="29.25" customHeight="1" thickBot="1" x14ac:dyDescent="0.25">
      <c r="A14"/>
      <c r="B14"/>
      <c r="C14" s="752" t="s">
        <v>345</v>
      </c>
      <c r="D14" s="753" t="s">
        <v>346</v>
      </c>
      <c r="E14" s="754" t="s">
        <v>347</v>
      </c>
      <c r="F14" s="755"/>
      <c r="G14" s="753" t="s">
        <v>348</v>
      </c>
      <c r="H14" s="753" t="s">
        <v>349</v>
      </c>
      <c r="I14" s="757" t="s">
        <v>350</v>
      </c>
    </row>
    <row r="15" spans="1:9" ht="30" customHeight="1" thickBot="1" x14ac:dyDescent="0.25">
      <c r="A15"/>
      <c r="B15"/>
      <c r="C15" s="752" t="s">
        <v>322</v>
      </c>
      <c r="D15" s="753" t="s">
        <v>351</v>
      </c>
      <c r="E15" s="754" t="s">
        <v>352</v>
      </c>
      <c r="F15" s="755"/>
      <c r="G15" s="753" t="s">
        <v>353</v>
      </c>
      <c r="H15" s="753" t="s">
        <v>349</v>
      </c>
      <c r="I15" s="757" t="s">
        <v>354</v>
      </c>
    </row>
    <row r="16" spans="1:9" ht="34.5" customHeight="1" thickBot="1" x14ac:dyDescent="0.25">
      <c r="A16"/>
      <c r="B16"/>
      <c r="C16" s="752" t="s">
        <v>321</v>
      </c>
      <c r="D16" s="753" t="s">
        <v>355</v>
      </c>
      <c r="E16" s="754" t="s">
        <v>356</v>
      </c>
      <c r="F16" s="755"/>
      <c r="G16" s="753" t="s">
        <v>357</v>
      </c>
      <c r="H16" s="753" t="s">
        <v>343</v>
      </c>
      <c r="I16" s="757" t="s">
        <v>333</v>
      </c>
    </row>
    <row r="17" spans="1:10" s="291" customFormat="1" ht="28.5" customHeight="1" thickBot="1" x14ac:dyDescent="0.25">
      <c r="A17"/>
      <c r="B17"/>
      <c r="C17" s="752" t="s">
        <v>358</v>
      </c>
      <c r="D17" s="753" t="s">
        <v>320</v>
      </c>
      <c r="E17" s="754" t="s">
        <v>359</v>
      </c>
      <c r="F17" s="755">
        <v>880</v>
      </c>
      <c r="G17" s="753" t="s">
        <v>318</v>
      </c>
      <c r="H17" s="756">
        <v>45237</v>
      </c>
      <c r="I17" s="757" t="s">
        <v>336</v>
      </c>
    </row>
    <row r="18" spans="1:10" ht="24.75" thickBot="1" x14ac:dyDescent="0.25">
      <c r="A18"/>
      <c r="B18"/>
      <c r="C18" s="752" t="s">
        <v>360</v>
      </c>
      <c r="D18" s="753" t="s">
        <v>323</v>
      </c>
      <c r="E18" s="754" t="s">
        <v>361</v>
      </c>
      <c r="F18" s="755">
        <v>86255</v>
      </c>
      <c r="G18" s="753" t="s">
        <v>389</v>
      </c>
      <c r="H18" s="756">
        <v>45240</v>
      </c>
      <c r="I18" s="757" t="s">
        <v>336</v>
      </c>
    </row>
    <row r="19" spans="1:10" ht="33" customHeight="1" thickBot="1" x14ac:dyDescent="0.25">
      <c r="A19"/>
      <c r="B19"/>
      <c r="C19" s="752" t="s">
        <v>362</v>
      </c>
      <c r="D19" s="758" t="s">
        <v>363</v>
      </c>
      <c r="E19" s="759" t="s">
        <v>364</v>
      </c>
      <c r="F19" s="755">
        <v>0</v>
      </c>
      <c r="G19" s="758" t="s">
        <v>365</v>
      </c>
      <c r="H19" s="758" t="s">
        <v>366</v>
      </c>
      <c r="I19" s="757" t="s">
        <v>336</v>
      </c>
    </row>
    <row r="20" spans="1:10" ht="62.25" customHeight="1" thickBot="1" x14ac:dyDescent="0.25">
      <c r="A20"/>
      <c r="B20"/>
      <c r="C20" s="752" t="s">
        <v>367</v>
      </c>
      <c r="D20" s="758" t="s">
        <v>368</v>
      </c>
      <c r="E20" s="759" t="s">
        <v>332</v>
      </c>
      <c r="F20" s="755">
        <v>0</v>
      </c>
      <c r="G20" s="758" t="s">
        <v>369</v>
      </c>
      <c r="H20" s="758" t="s">
        <v>370</v>
      </c>
      <c r="I20" s="757" t="s">
        <v>371</v>
      </c>
    </row>
    <row r="21" spans="1:10" ht="15" thickBot="1" x14ac:dyDescent="0.25">
      <c r="A21"/>
      <c r="B21"/>
      <c r="C21" s="752" t="s">
        <v>372</v>
      </c>
      <c r="D21" s="753" t="s">
        <v>372</v>
      </c>
      <c r="E21" s="754" t="s">
        <v>373</v>
      </c>
      <c r="F21" s="755">
        <f>SUM(F6:F20)</f>
        <v>298844.3</v>
      </c>
      <c r="G21" s="753" t="s">
        <v>372</v>
      </c>
      <c r="H21" s="753" t="s">
        <v>372</v>
      </c>
      <c r="I21" s="760"/>
    </row>
    <row r="22" spans="1:10" ht="62.25" customHeight="1" x14ac:dyDescent="0.2">
      <c r="A22"/>
      <c r="B22"/>
      <c r="C22" s="749" t="s">
        <v>315</v>
      </c>
      <c r="D22"/>
      <c r="E22"/>
      <c r="F22" s="750"/>
      <c r="G22"/>
      <c r="H22"/>
      <c r="I22"/>
    </row>
    <row r="23" spans="1:10" x14ac:dyDescent="0.2">
      <c r="A23"/>
      <c r="B23"/>
    </row>
    <row r="24" spans="1:10" ht="62.25" customHeight="1" x14ac:dyDescent="0.2">
      <c r="A24"/>
      <c r="B24"/>
      <c r="C24"/>
      <c r="D24"/>
      <c r="E24"/>
      <c r="F24"/>
      <c r="G24"/>
      <c r="H24"/>
      <c r="I24"/>
      <c r="J24"/>
    </row>
    <row r="25" spans="1:10" x14ac:dyDescent="0.2">
      <c r="A25"/>
      <c r="B25"/>
      <c r="C25"/>
      <c r="D25"/>
      <c r="E25"/>
      <c r="F25"/>
      <c r="G25"/>
      <c r="H25"/>
      <c r="I25"/>
      <c r="J25"/>
    </row>
    <row r="26" spans="1:10" ht="62.25" customHeight="1" x14ac:dyDescent="0.2">
      <c r="A26"/>
      <c r="B26"/>
      <c r="C26"/>
      <c r="D26"/>
      <c r="E26"/>
      <c r="F26"/>
      <c r="G26"/>
      <c r="H26"/>
      <c r="I26"/>
      <c r="J26"/>
    </row>
    <row r="27" spans="1:10" x14ac:dyDescent="0.2">
      <c r="A27"/>
      <c r="B27"/>
      <c r="C27"/>
      <c r="D27"/>
      <c r="E27"/>
      <c r="F27"/>
      <c r="G27"/>
      <c r="H27"/>
      <c r="I27"/>
      <c r="J27"/>
    </row>
    <row r="28" spans="1:10" ht="62.25" customHeight="1" x14ac:dyDescent="0.2">
      <c r="A28"/>
      <c r="B28"/>
      <c r="C28"/>
      <c r="D28"/>
      <c r="E28"/>
      <c r="F28"/>
      <c r="G28"/>
      <c r="H28"/>
      <c r="I28"/>
      <c r="J28"/>
    </row>
    <row r="29" spans="1:10" x14ac:dyDescent="0.2">
      <c r="A29"/>
      <c r="B29"/>
      <c r="C29"/>
      <c r="D29"/>
      <c r="E29"/>
      <c r="F29"/>
      <c r="G29"/>
      <c r="H29"/>
      <c r="I29"/>
      <c r="J29"/>
    </row>
    <row r="30" spans="1:10" x14ac:dyDescent="0.2">
      <c r="A30"/>
      <c r="B30"/>
      <c r="C30"/>
      <c r="D30"/>
      <c r="E30"/>
      <c r="F30"/>
      <c r="G30"/>
      <c r="H30"/>
      <c r="I30"/>
      <c r="J30"/>
    </row>
    <row r="31" spans="1:10" x14ac:dyDescent="0.2">
      <c r="A31"/>
      <c r="B31"/>
      <c r="C31"/>
      <c r="D31"/>
      <c r="E31"/>
      <c r="F31"/>
      <c r="G31"/>
      <c r="H31"/>
      <c r="I31"/>
      <c r="J31"/>
    </row>
    <row r="32" spans="1:10" x14ac:dyDescent="0.2">
      <c r="C32"/>
      <c r="D32"/>
      <c r="E32"/>
      <c r="F32"/>
      <c r="G32"/>
      <c r="H32"/>
      <c r="I32"/>
      <c r="J32"/>
    </row>
    <row r="33" spans="3:10" x14ac:dyDescent="0.2">
      <c r="C33"/>
      <c r="D33"/>
      <c r="E33"/>
      <c r="F33"/>
      <c r="G33"/>
      <c r="H33"/>
      <c r="I33"/>
      <c r="J33"/>
    </row>
    <row r="34" spans="3:10" x14ac:dyDescent="0.2">
      <c r="C34"/>
      <c r="D34"/>
      <c r="E34"/>
      <c r="F34"/>
      <c r="G34"/>
      <c r="H34"/>
      <c r="I34"/>
      <c r="J34"/>
    </row>
    <row r="35" spans="3:10" ht="62.25" customHeight="1" x14ac:dyDescent="0.2">
      <c r="C35"/>
      <c r="D35"/>
      <c r="E35"/>
      <c r="F35"/>
      <c r="G35"/>
      <c r="H35"/>
      <c r="I35"/>
      <c r="J35"/>
    </row>
    <row r="36" spans="3:10" x14ac:dyDescent="0.2">
      <c r="C36"/>
      <c r="D36"/>
      <c r="E36"/>
      <c r="F36"/>
      <c r="G36"/>
      <c r="H36"/>
      <c r="I36"/>
      <c r="J36"/>
    </row>
    <row r="37" spans="3:10" ht="78" customHeight="1" x14ac:dyDescent="0.2">
      <c r="C37"/>
      <c r="D37"/>
      <c r="E37"/>
      <c r="F37"/>
      <c r="G37"/>
      <c r="H37"/>
      <c r="I37"/>
      <c r="J37"/>
    </row>
    <row r="38" spans="3:10" x14ac:dyDescent="0.2">
      <c r="C38"/>
      <c r="D38"/>
      <c r="E38"/>
      <c r="F38"/>
      <c r="G38"/>
      <c r="H38"/>
      <c r="I38"/>
      <c r="J38"/>
    </row>
    <row r="39" spans="3:10" ht="78" customHeight="1" x14ac:dyDescent="0.2">
      <c r="C39"/>
      <c r="D39"/>
      <c r="E39"/>
      <c r="F39"/>
      <c r="G39"/>
      <c r="H39"/>
      <c r="I39"/>
      <c r="J39"/>
    </row>
    <row r="40" spans="3:10" x14ac:dyDescent="0.2">
      <c r="C40"/>
      <c r="D40"/>
      <c r="E40"/>
      <c r="F40"/>
      <c r="G40"/>
      <c r="H40"/>
      <c r="I40"/>
      <c r="J40"/>
    </row>
    <row r="41" spans="3:10" ht="78" customHeight="1" x14ac:dyDescent="0.2">
      <c r="C41"/>
      <c r="D41"/>
      <c r="E41"/>
      <c r="F41"/>
      <c r="G41"/>
      <c r="H41"/>
      <c r="I41"/>
      <c r="J41"/>
    </row>
    <row r="42" spans="3:10" x14ac:dyDescent="0.2">
      <c r="C42"/>
      <c r="D42"/>
      <c r="E42"/>
      <c r="F42"/>
      <c r="G42"/>
      <c r="H42"/>
      <c r="I42"/>
      <c r="J42"/>
    </row>
    <row r="43" spans="3:10" ht="78" customHeight="1" x14ac:dyDescent="0.2">
      <c r="C43"/>
      <c r="D43"/>
      <c r="E43"/>
      <c r="F43"/>
      <c r="G43"/>
      <c r="H43"/>
      <c r="I43"/>
      <c r="J43"/>
    </row>
    <row r="44" spans="3:10" x14ac:dyDescent="0.2">
      <c r="C44"/>
      <c r="D44"/>
      <c r="E44"/>
      <c r="F44"/>
      <c r="G44"/>
      <c r="H44"/>
      <c r="I44"/>
      <c r="J44"/>
    </row>
    <row r="45" spans="3:10" ht="78" customHeight="1" x14ac:dyDescent="0.2">
      <c r="C45"/>
      <c r="D45"/>
      <c r="E45"/>
      <c r="F45"/>
      <c r="G45"/>
      <c r="H45"/>
      <c r="I45"/>
      <c r="J45"/>
    </row>
    <row r="46" spans="3:10" x14ac:dyDescent="0.2">
      <c r="C46"/>
      <c r="D46"/>
      <c r="E46"/>
      <c r="F46"/>
      <c r="G46"/>
      <c r="H46"/>
      <c r="I46"/>
      <c r="J46"/>
    </row>
    <row r="47" spans="3:10" ht="78" customHeight="1" x14ac:dyDescent="0.2">
      <c r="C47"/>
      <c r="D47"/>
      <c r="E47"/>
      <c r="F47"/>
      <c r="G47"/>
      <c r="H47"/>
      <c r="I47"/>
      <c r="J47"/>
    </row>
    <row r="48" spans="3:10" x14ac:dyDescent="0.2">
      <c r="C48"/>
      <c r="D48"/>
      <c r="E48"/>
      <c r="F48"/>
      <c r="G48"/>
      <c r="H48"/>
      <c r="I48"/>
      <c r="J48"/>
    </row>
    <row r="50" ht="11.25" customHeight="1" x14ac:dyDescent="0.2"/>
    <row r="56" ht="11.25" customHeight="1" x14ac:dyDescent="0.2"/>
  </sheetData>
  <mergeCells count="9">
    <mergeCell ref="I7:I10"/>
    <mergeCell ref="C1:H1"/>
    <mergeCell ref="H4:H5"/>
    <mergeCell ref="I4:I5"/>
    <mergeCell ref="E4:E5"/>
    <mergeCell ref="F4:F5"/>
    <mergeCell ref="C4:C5"/>
    <mergeCell ref="D4:D5"/>
    <mergeCell ref="G4:G5"/>
  </mergeCells>
  <printOptions horizontalCentered="1"/>
  <pageMargins left="0.47244094488188981" right="0.9055118110236221" top="0.78740157480314965" bottom="0.55118110236220474" header="0.39370078740157483" footer="0.19685039370078741"/>
  <pageSetup paperSize="9" scale="80" orientation="landscape" r:id="rId1"/>
  <headerFooter>
    <oddHeader>&amp;L&amp;9Seção Financeira/ SADM/EPSJV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7030A0"/>
  </sheetPr>
  <dimension ref="A1:V125"/>
  <sheetViews>
    <sheetView topLeftCell="A8" zoomScale="91" zoomScaleNormal="91" zoomScaleSheetLayoutView="89" workbookViewId="0">
      <selection activeCell="K17" sqref="K17"/>
    </sheetView>
  </sheetViews>
  <sheetFormatPr defaultRowHeight="12.75" x14ac:dyDescent="0.2"/>
  <cols>
    <col min="1" max="1" width="27.28515625" customWidth="1"/>
    <col min="2" max="2" width="21.7109375" customWidth="1"/>
    <col min="3" max="3" width="13.7109375" customWidth="1"/>
    <col min="4" max="4" width="19.42578125" customWidth="1"/>
    <col min="5" max="5" width="18.42578125" customWidth="1"/>
    <col min="6" max="6" width="12" customWidth="1"/>
    <col min="7" max="7" width="18.42578125" customWidth="1"/>
    <col min="8" max="8" width="28.7109375" customWidth="1"/>
    <col min="9" max="9" width="7.7109375" customWidth="1"/>
    <col min="10" max="10" width="8.42578125" customWidth="1"/>
    <col min="11" max="11" width="18" customWidth="1"/>
    <col min="12" max="12" width="16" customWidth="1"/>
    <col min="13" max="13" width="7.28515625" customWidth="1"/>
    <col min="14" max="14" width="12.7109375" customWidth="1"/>
    <col min="15" max="15" width="12.28515625" customWidth="1"/>
    <col min="16" max="16" width="12.7109375" customWidth="1"/>
    <col min="17" max="17" width="12.42578125" customWidth="1"/>
    <col min="18" max="19" width="13.42578125" customWidth="1"/>
    <col min="20" max="20" width="14.28515625" customWidth="1"/>
    <col min="22" max="22" width="12.42578125" bestFit="1" customWidth="1"/>
  </cols>
  <sheetData>
    <row r="1" spans="1:22" ht="23.25" customHeight="1" x14ac:dyDescent="0.2">
      <c r="A1" s="973" t="s">
        <v>431</v>
      </c>
      <c r="B1" s="973"/>
      <c r="C1" s="973"/>
      <c r="D1" s="973"/>
      <c r="E1" s="973"/>
      <c r="F1" s="973"/>
      <c r="G1" s="973"/>
      <c r="H1" s="973"/>
      <c r="I1" s="266"/>
      <c r="J1" s="266"/>
      <c r="K1" s="266"/>
      <c r="L1" s="266"/>
      <c r="M1" s="266"/>
      <c r="N1" s="266"/>
      <c r="O1" s="266"/>
    </row>
    <row r="2" spans="1:22" ht="21.4" customHeight="1" thickBot="1" x14ac:dyDescent="0.25">
      <c r="C2" s="263" t="s">
        <v>167</v>
      </c>
      <c r="V2" s="70"/>
    </row>
    <row r="3" spans="1:22" ht="20.25" customHeight="1" thickBot="1" x14ac:dyDescent="0.25">
      <c r="C3" s="267" t="s">
        <v>168</v>
      </c>
      <c r="D3" s="268" t="s">
        <v>408</v>
      </c>
      <c r="E3" s="269" t="s">
        <v>125</v>
      </c>
      <c r="F3" s="112"/>
      <c r="G3" s="112"/>
      <c r="H3" s="261"/>
      <c r="I3" s="112"/>
      <c r="J3" s="112"/>
      <c r="K3" s="112"/>
    </row>
    <row r="4" spans="1:22" ht="20.25" customHeight="1" x14ac:dyDescent="0.2">
      <c r="C4" s="270">
        <v>2009</v>
      </c>
      <c r="D4" s="264">
        <v>5605282.5899999999</v>
      </c>
      <c r="E4" s="265">
        <v>5226564.16</v>
      </c>
      <c r="F4" s="262"/>
      <c r="G4" s="262"/>
      <c r="H4" s="262"/>
      <c r="I4" s="262"/>
      <c r="J4" s="262"/>
      <c r="K4" s="262"/>
    </row>
    <row r="5" spans="1:22" ht="20.25" customHeight="1" x14ac:dyDescent="0.2">
      <c r="C5" s="270">
        <v>2010</v>
      </c>
      <c r="D5" s="264">
        <v>7707115.379999999</v>
      </c>
      <c r="E5" s="265">
        <v>6335344.71</v>
      </c>
      <c r="F5" s="262"/>
      <c r="G5" s="262"/>
      <c r="H5" s="262"/>
      <c r="I5" s="262"/>
      <c r="J5" s="262"/>
      <c r="K5" s="262"/>
    </row>
    <row r="6" spans="1:22" ht="20.25" customHeight="1" x14ac:dyDescent="0.2">
      <c r="C6" s="270">
        <v>2011</v>
      </c>
      <c r="D6" s="264">
        <v>7966240.0200000005</v>
      </c>
      <c r="E6" s="265">
        <v>7396016.9539999999</v>
      </c>
      <c r="F6" s="262"/>
      <c r="G6" s="262"/>
      <c r="H6" s="262"/>
      <c r="I6" s="262"/>
      <c r="J6" s="262"/>
      <c r="K6" s="262"/>
    </row>
    <row r="7" spans="1:22" ht="20.25" customHeight="1" x14ac:dyDescent="0.2">
      <c r="C7" s="270">
        <v>2012</v>
      </c>
      <c r="D7" s="264">
        <v>8607167.3600000013</v>
      </c>
      <c r="E7" s="265">
        <v>6920567.8799999999</v>
      </c>
      <c r="F7" s="262"/>
      <c r="G7" s="262"/>
      <c r="H7" s="262"/>
      <c r="I7" s="262"/>
      <c r="J7" s="262"/>
      <c r="K7" s="262"/>
    </row>
    <row r="8" spans="1:22" ht="20.25" customHeight="1" x14ac:dyDescent="0.2">
      <c r="C8" s="317">
        <v>2013</v>
      </c>
      <c r="D8" s="318">
        <v>9160516.9200000018</v>
      </c>
      <c r="E8" s="319">
        <v>7238971.4199999981</v>
      </c>
      <c r="F8" s="262"/>
      <c r="G8" s="262"/>
      <c r="H8" s="262"/>
      <c r="I8" s="262"/>
      <c r="J8" s="262"/>
      <c r="K8" s="262"/>
    </row>
    <row r="9" spans="1:22" ht="20.25" customHeight="1" x14ac:dyDescent="0.2">
      <c r="C9" s="270">
        <v>2014</v>
      </c>
      <c r="D9" s="264">
        <v>9720000</v>
      </c>
      <c r="E9" s="265">
        <v>9221267.7799999993</v>
      </c>
      <c r="F9" s="262"/>
      <c r="G9" s="262"/>
      <c r="H9" s="262"/>
      <c r="I9" s="262"/>
      <c r="J9" s="262"/>
      <c r="K9" s="262"/>
    </row>
    <row r="10" spans="1:22" ht="20.25" customHeight="1" x14ac:dyDescent="0.2">
      <c r="A10" s="260"/>
      <c r="C10" s="270">
        <v>2015</v>
      </c>
      <c r="D10" s="264">
        <v>14137869.779999999</v>
      </c>
      <c r="E10" s="265">
        <v>10073616.789999999</v>
      </c>
    </row>
    <row r="11" spans="1:22" ht="20.25" customHeight="1" x14ac:dyDescent="0.2">
      <c r="A11" s="260"/>
      <c r="C11" s="536">
        <v>2016</v>
      </c>
      <c r="D11" s="537">
        <v>13366033</v>
      </c>
      <c r="E11" s="538">
        <v>12176179.4</v>
      </c>
    </row>
    <row r="12" spans="1:22" ht="20.25" customHeight="1" x14ac:dyDescent="0.2">
      <c r="A12" s="260"/>
      <c r="C12" s="270">
        <v>2017</v>
      </c>
      <c r="D12" s="264">
        <v>14300000</v>
      </c>
      <c r="E12" s="265">
        <v>12290926.689999999</v>
      </c>
    </row>
    <row r="13" spans="1:22" ht="20.25" customHeight="1" x14ac:dyDescent="0.2">
      <c r="A13" s="260"/>
      <c r="C13" s="536">
        <v>2018</v>
      </c>
      <c r="D13" s="537">
        <v>15243219.439999999</v>
      </c>
      <c r="E13" s="538">
        <v>12617987.810000001</v>
      </c>
    </row>
    <row r="14" spans="1:22" ht="20.25" customHeight="1" x14ac:dyDescent="0.2">
      <c r="A14" s="260"/>
      <c r="C14" s="270">
        <v>2019</v>
      </c>
      <c r="D14" s="264">
        <v>15262187.939999999</v>
      </c>
      <c r="E14" s="265">
        <v>12836046.01</v>
      </c>
    </row>
    <row r="15" spans="1:22" ht="20.25" customHeight="1" x14ac:dyDescent="0.2">
      <c r="A15" s="260"/>
      <c r="C15" s="270" t="s">
        <v>302</v>
      </c>
      <c r="D15" s="264">
        <v>18429611.510000002</v>
      </c>
      <c r="E15" s="265">
        <v>14546517.48</v>
      </c>
    </row>
    <row r="16" spans="1:22" ht="20.25" customHeight="1" x14ac:dyDescent="0.2">
      <c r="A16" s="260"/>
      <c r="C16" s="270" t="s">
        <v>303</v>
      </c>
      <c r="D16" s="264">
        <v>20186151.25</v>
      </c>
      <c r="E16" s="265">
        <v>16474086.77</v>
      </c>
    </row>
    <row r="17" spans="1:15" ht="20.25" customHeight="1" x14ac:dyDescent="0.2">
      <c r="A17" s="260"/>
      <c r="C17" s="270" t="s">
        <v>304</v>
      </c>
      <c r="D17" s="264">
        <v>21425854.34</v>
      </c>
      <c r="E17" s="265">
        <v>17477995.73</v>
      </c>
    </row>
    <row r="18" spans="1:15" ht="20.25" customHeight="1" x14ac:dyDescent="0.2">
      <c r="A18" s="260"/>
      <c r="C18" s="270" t="s">
        <v>308</v>
      </c>
      <c r="D18" s="264">
        <v>26047396.780000001</v>
      </c>
      <c r="E18" s="265">
        <v>21921777.66</v>
      </c>
    </row>
    <row r="19" spans="1:15" ht="20.25" customHeight="1" thickBot="1" x14ac:dyDescent="0.25">
      <c r="A19" s="181"/>
      <c r="B19" s="62"/>
      <c r="C19" s="461" t="s">
        <v>430</v>
      </c>
      <c r="D19" s="462"/>
      <c r="E19" s="463">
        <f>'TOTAL GERAL'!O66</f>
        <v>3940982.7600000002</v>
      </c>
      <c r="F19" s="62"/>
      <c r="G19" s="62"/>
      <c r="H19" s="62"/>
      <c r="I19" s="62"/>
      <c r="J19" s="62"/>
      <c r="K19" s="62"/>
      <c r="L19" s="62"/>
      <c r="M19" s="62"/>
      <c r="N19" s="62"/>
      <c r="O19" s="62"/>
    </row>
    <row r="20" spans="1:15" x14ac:dyDescent="0.2">
      <c r="C20" s="716" t="s">
        <v>301</v>
      </c>
    </row>
    <row r="38" ht="36" customHeight="1" x14ac:dyDescent="0.2"/>
    <row r="40" ht="38.25" customHeight="1" x14ac:dyDescent="0.2"/>
    <row r="41" ht="29.25" customHeight="1" x14ac:dyDescent="0.2"/>
    <row r="42" ht="44.25" customHeight="1" x14ac:dyDescent="0.2"/>
    <row r="44" ht="30.75" customHeight="1" x14ac:dyDescent="0.2"/>
    <row r="45" ht="20.25" customHeight="1" x14ac:dyDescent="0.2"/>
    <row r="46" ht="17.25" customHeight="1" x14ac:dyDescent="0.2"/>
    <row r="47" ht="51" customHeight="1" x14ac:dyDescent="0.2"/>
    <row r="48" ht="26.85" customHeight="1" x14ac:dyDescent="0.2"/>
    <row r="49" ht="27" customHeight="1" x14ac:dyDescent="0.2"/>
    <row r="84" spans="1:3" ht="15" x14ac:dyDescent="0.2">
      <c r="A84" s="175" t="s">
        <v>119</v>
      </c>
      <c r="B84" s="175" t="s">
        <v>150</v>
      </c>
      <c r="C84" s="175" t="s">
        <v>71</v>
      </c>
    </row>
    <row r="85" spans="1:3" ht="14.25" x14ac:dyDescent="0.2">
      <c r="A85" s="176">
        <v>2009</v>
      </c>
      <c r="B85" s="167">
        <v>5605282.5899999999</v>
      </c>
      <c r="C85" s="167">
        <v>5226564.16</v>
      </c>
    </row>
    <row r="86" spans="1:3" ht="14.25" x14ac:dyDescent="0.2">
      <c r="A86" s="176">
        <v>2010</v>
      </c>
      <c r="B86" s="167">
        <v>7707115.379999999</v>
      </c>
      <c r="C86" s="167">
        <v>6335344.71</v>
      </c>
    </row>
    <row r="87" spans="1:3" ht="14.25" x14ac:dyDescent="0.2">
      <c r="A87" s="176">
        <v>2011</v>
      </c>
      <c r="B87" s="167">
        <v>7966240.0200000005</v>
      </c>
      <c r="C87" s="167">
        <v>7396016.9539999999</v>
      </c>
    </row>
    <row r="88" spans="1:3" ht="14.25" x14ac:dyDescent="0.2">
      <c r="A88" s="176">
        <v>2012</v>
      </c>
      <c r="B88" s="167">
        <v>8607167.3600000013</v>
      </c>
      <c r="C88" s="167">
        <v>6920567.8799999999</v>
      </c>
    </row>
    <row r="89" spans="1:3" ht="14.25" x14ac:dyDescent="0.2">
      <c r="A89" s="176">
        <v>2013</v>
      </c>
      <c r="B89" s="167">
        <v>9160516.9200000018</v>
      </c>
      <c r="C89" s="167">
        <v>7238971.4199999981</v>
      </c>
    </row>
    <row r="90" spans="1:3" ht="14.25" x14ac:dyDescent="0.2">
      <c r="A90" s="176">
        <v>2014</v>
      </c>
      <c r="B90" s="167">
        <v>9720000</v>
      </c>
      <c r="C90" s="167">
        <v>9221267.7799999993</v>
      </c>
    </row>
    <row r="91" spans="1:3" ht="14.25" x14ac:dyDescent="0.2">
      <c r="A91" s="176">
        <v>2015</v>
      </c>
      <c r="B91" s="167">
        <v>14137869.779999999</v>
      </c>
      <c r="C91" s="167">
        <v>10073616.789999999</v>
      </c>
    </row>
    <row r="92" spans="1:3" ht="14.25" x14ac:dyDescent="0.2">
      <c r="A92" s="176">
        <v>2016</v>
      </c>
      <c r="B92" s="167">
        <v>13366033</v>
      </c>
      <c r="C92" s="167">
        <v>12176179.4</v>
      </c>
    </row>
    <row r="93" spans="1:3" ht="14.25" x14ac:dyDescent="0.2">
      <c r="A93" s="176">
        <v>2017</v>
      </c>
      <c r="B93" s="167">
        <v>14300000</v>
      </c>
      <c r="C93" s="167">
        <v>12290926.689999999</v>
      </c>
    </row>
    <row r="94" spans="1:3" ht="14.25" x14ac:dyDescent="0.2">
      <c r="A94" s="176">
        <v>2018</v>
      </c>
      <c r="B94" s="167">
        <v>15243219.439999999</v>
      </c>
      <c r="C94" s="167">
        <v>12617987.810000001</v>
      </c>
    </row>
    <row r="95" spans="1:3" ht="14.25" x14ac:dyDescent="0.2">
      <c r="A95" s="176">
        <v>2019</v>
      </c>
      <c r="B95" s="167">
        <v>15262187.939999999</v>
      </c>
      <c r="C95" s="167">
        <v>12836046.01</v>
      </c>
    </row>
    <row r="96" spans="1:3" ht="14.25" x14ac:dyDescent="0.2">
      <c r="A96" s="176" t="s">
        <v>404</v>
      </c>
      <c r="B96" s="167">
        <v>18429611.510000002</v>
      </c>
      <c r="C96" s="167">
        <v>14546517.48</v>
      </c>
    </row>
    <row r="97" spans="1:3" ht="14.25" x14ac:dyDescent="0.2">
      <c r="A97" s="176" t="s">
        <v>405</v>
      </c>
      <c r="B97" s="167">
        <v>20186151.25</v>
      </c>
      <c r="C97" s="167">
        <v>16474086.77</v>
      </c>
    </row>
    <row r="98" spans="1:3" ht="14.25" x14ac:dyDescent="0.2">
      <c r="A98" s="176" t="s">
        <v>406</v>
      </c>
      <c r="B98" s="167">
        <v>21425854.34</v>
      </c>
      <c r="C98" s="167">
        <v>17477995.73</v>
      </c>
    </row>
    <row r="99" spans="1:3" ht="14.25" x14ac:dyDescent="0.2">
      <c r="A99" s="176" t="s">
        <v>407</v>
      </c>
      <c r="B99" s="167">
        <v>26047396.780000001</v>
      </c>
      <c r="C99" s="167">
        <v>21921777.659999996</v>
      </c>
    </row>
    <row r="100" spans="1:3" ht="14.25" x14ac:dyDescent="0.2">
      <c r="A100" s="176" t="s">
        <v>307</v>
      </c>
      <c r="B100" s="167"/>
      <c r="C100" s="167"/>
    </row>
    <row r="125" ht="12.4" customHeight="1" x14ac:dyDescent="0.2"/>
  </sheetData>
  <mergeCells count="1">
    <mergeCell ref="A1:H1"/>
  </mergeCells>
  <pageMargins left="0.62992125984251968" right="0.23622047244094491" top="0.77" bottom="0.47244094488188981" header="0.39370078740157483" footer="0.23622047244094491"/>
  <pageSetup paperSize="9" scale="84" orientation="landscape" r:id="rId1"/>
  <headerFooter alignWithMargins="0">
    <oddHeader>&amp;L&amp;8Seção Financeira/ SADM / EPSJV</oddHeader>
  </headerFooter>
  <rowBreaks count="2" manualBreakCount="2">
    <brk id="39" max="7" man="1"/>
    <brk id="74" max="7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7030A0"/>
  </sheetPr>
  <dimension ref="B1:V103"/>
  <sheetViews>
    <sheetView zoomScale="96" zoomScaleNormal="96" workbookViewId="0">
      <selection activeCell="P40" sqref="P40"/>
    </sheetView>
  </sheetViews>
  <sheetFormatPr defaultRowHeight="12.75" x14ac:dyDescent="0.2"/>
  <cols>
    <col min="1" max="1" width="1.28515625" customWidth="1"/>
    <col min="2" max="2" width="12.42578125" customWidth="1"/>
    <col min="3" max="4" width="14" customWidth="1"/>
    <col min="5" max="5" width="15.7109375" customWidth="1"/>
    <col min="6" max="7" width="14" customWidth="1"/>
    <col min="8" max="11" width="14.42578125" customWidth="1"/>
    <col min="12" max="16" width="15.7109375" customWidth="1"/>
    <col min="17" max="17" width="17.7109375" customWidth="1"/>
    <col min="18" max="18" width="14.42578125" bestFit="1" customWidth="1"/>
    <col min="19" max="19" width="14.5703125" bestFit="1" customWidth="1"/>
    <col min="20" max="20" width="13.28515625" bestFit="1" customWidth="1"/>
    <col min="21" max="21" width="14" customWidth="1"/>
    <col min="22" max="22" width="14.42578125" bestFit="1" customWidth="1"/>
  </cols>
  <sheetData>
    <row r="1" spans="2:19" x14ac:dyDescent="0.2">
      <c r="B1" s="163"/>
    </row>
    <row r="3" spans="2:19" x14ac:dyDescent="0.2">
      <c r="B3" s="74" t="s">
        <v>119</v>
      </c>
      <c r="C3" s="69">
        <v>2009</v>
      </c>
      <c r="D3" s="69">
        <v>2010</v>
      </c>
      <c r="E3" s="69">
        <v>2011</v>
      </c>
      <c r="F3" s="69">
        <v>2012</v>
      </c>
      <c r="G3" s="69">
        <v>2013</v>
      </c>
      <c r="H3" s="69">
        <v>2014</v>
      </c>
      <c r="I3" s="69">
        <v>2015</v>
      </c>
      <c r="J3" s="69">
        <v>2016</v>
      </c>
      <c r="K3" s="69">
        <v>2017</v>
      </c>
      <c r="L3" s="69">
        <v>2018</v>
      </c>
      <c r="M3" s="69">
        <v>2019</v>
      </c>
      <c r="N3" s="69">
        <v>2020</v>
      </c>
      <c r="O3" s="69">
        <v>2021</v>
      </c>
      <c r="P3" s="724">
        <v>2022</v>
      </c>
      <c r="Q3" s="367">
        <v>2023</v>
      </c>
    </row>
    <row r="4" spans="2:19" x14ac:dyDescent="0.2">
      <c r="B4" s="74" t="s">
        <v>73</v>
      </c>
      <c r="C4" s="67">
        <v>5226564.16</v>
      </c>
      <c r="D4" s="67">
        <v>6339394.7100000009</v>
      </c>
      <c r="E4" s="67">
        <v>7396016.9539999999</v>
      </c>
      <c r="F4" s="365">
        <f>'[1]TOTAL GERAL'!$O$67</f>
        <v>6920567.8799999999</v>
      </c>
      <c r="G4" s="67">
        <v>7238971.4199999981</v>
      </c>
      <c r="H4" s="475">
        <v>9221267.7799999993</v>
      </c>
      <c r="I4" s="475">
        <f>'2009-2024'!E10</f>
        <v>10073616.789999999</v>
      </c>
      <c r="J4" s="475">
        <v>12173799.470000001</v>
      </c>
      <c r="K4" s="475">
        <v>12290926.689999999</v>
      </c>
      <c r="L4" s="475">
        <v>12617987.810000001</v>
      </c>
      <c r="M4" s="475">
        <v>12836046.01</v>
      </c>
      <c r="N4" s="475">
        <v>14546517.48</v>
      </c>
      <c r="O4" s="726">
        <v>16747086.77</v>
      </c>
      <c r="P4" s="727">
        <f>'[2]TOTAL GERAL'!O66</f>
        <v>17477995.73</v>
      </c>
      <c r="Q4" s="368">
        <f>'TOTAL GERAL'!O66</f>
        <v>3940982.7600000002</v>
      </c>
      <c r="S4" s="62"/>
    </row>
    <row r="5" spans="2:19" x14ac:dyDescent="0.2">
      <c r="B5" s="74" t="s">
        <v>74</v>
      </c>
      <c r="C5" s="67">
        <v>594758.81000000006</v>
      </c>
      <c r="D5" s="67">
        <v>225515.38</v>
      </c>
      <c r="E5" s="67">
        <v>59972.69</v>
      </c>
      <c r="F5" s="365">
        <f>'[1]TOTAL GERAL'!$O$69</f>
        <v>178855.99999999997</v>
      </c>
      <c r="G5" s="67">
        <v>536048.62</v>
      </c>
      <c r="H5" s="475">
        <f>'[3]TOTAL GERAL'!$O$67</f>
        <v>825644.16</v>
      </c>
      <c r="I5" s="475">
        <f>'[4]TOTAL GERAL'!$O$65</f>
        <v>173991.84</v>
      </c>
      <c r="J5" s="475">
        <v>467485.59</v>
      </c>
      <c r="K5" s="475">
        <v>113652.23</v>
      </c>
      <c r="L5" s="475">
        <v>227345.53</v>
      </c>
      <c r="M5" s="475">
        <v>279446.74</v>
      </c>
      <c r="N5" s="475">
        <v>69986.59</v>
      </c>
      <c r="O5" s="726">
        <v>920016.57</v>
      </c>
      <c r="P5" s="727">
        <f>'[2]TOTAL GERAL'!O69</f>
        <v>887409.83</v>
      </c>
      <c r="Q5" s="368">
        <f>'TOTAL GERAL'!O68</f>
        <v>23328</v>
      </c>
      <c r="S5" s="62"/>
    </row>
    <row r="6" spans="2:19" x14ac:dyDescent="0.2">
      <c r="B6" s="73" t="s">
        <v>75</v>
      </c>
      <c r="C6" s="82">
        <f t="shared" ref="C6:H6" si="0">C4+C5</f>
        <v>5821322.9700000007</v>
      </c>
      <c r="D6" s="82">
        <f t="shared" si="0"/>
        <v>6564910.0900000008</v>
      </c>
      <c r="E6" s="82">
        <f t="shared" si="0"/>
        <v>7455989.6440000003</v>
      </c>
      <c r="F6" s="82">
        <f t="shared" si="0"/>
        <v>7099423.8799999999</v>
      </c>
      <c r="G6" s="82">
        <f t="shared" si="0"/>
        <v>7775020.0399999982</v>
      </c>
      <c r="H6" s="476">
        <f t="shared" si="0"/>
        <v>10046911.939999999</v>
      </c>
      <c r="I6" s="476">
        <f>I4+I5</f>
        <v>10247608.629999999</v>
      </c>
      <c r="J6" s="476">
        <f t="shared" ref="J6:Q6" si="1">SUM(J4:J5)</f>
        <v>12641285.060000001</v>
      </c>
      <c r="K6" s="476">
        <f t="shared" si="1"/>
        <v>12404578.92</v>
      </c>
      <c r="L6" s="476">
        <f t="shared" si="1"/>
        <v>12845333.34</v>
      </c>
      <c r="M6" s="476">
        <f t="shared" si="1"/>
        <v>13115492.75</v>
      </c>
      <c r="N6" s="476">
        <f t="shared" si="1"/>
        <v>14616504.07</v>
      </c>
      <c r="O6" s="476">
        <f t="shared" si="1"/>
        <v>17667103.34</v>
      </c>
      <c r="P6" s="725">
        <f t="shared" ref="P6" si="2">SUM(P4:P5)</f>
        <v>18365405.559999999</v>
      </c>
      <c r="Q6" s="366">
        <f t="shared" si="1"/>
        <v>3964310.7600000002</v>
      </c>
    </row>
    <row r="7" spans="2:19" ht="23.25" customHeight="1" x14ac:dyDescent="0.2"/>
    <row r="8" spans="2:19" ht="26.85" customHeight="1" x14ac:dyDescent="0.2"/>
    <row r="16" spans="2:19" ht="20.25" customHeight="1" x14ac:dyDescent="0.2"/>
    <row r="17" spans="18:18" x14ac:dyDescent="0.2">
      <c r="R17" t="s">
        <v>295</v>
      </c>
    </row>
    <row r="32" spans="18:18" ht="15" customHeight="1" x14ac:dyDescent="0.2"/>
    <row r="35" ht="15" customHeight="1" x14ac:dyDescent="0.2"/>
    <row r="71" spans="4:22" ht="14.25" customHeight="1" x14ac:dyDescent="0.2"/>
    <row r="74" spans="4:22" x14ac:dyDescent="0.2">
      <c r="D74" t="s">
        <v>119</v>
      </c>
      <c r="E74" t="s">
        <v>75</v>
      </c>
      <c r="G74" t="s">
        <v>119</v>
      </c>
      <c r="H74" t="s">
        <v>28</v>
      </c>
    </row>
    <row r="75" spans="4:22" x14ac:dyDescent="0.2">
      <c r="D75" s="163">
        <v>2009</v>
      </c>
      <c r="E75" s="62">
        <v>5226564.16</v>
      </c>
      <c r="G75" s="163">
        <v>2009</v>
      </c>
      <c r="H75" s="533">
        <v>594758.81000000006</v>
      </c>
      <c r="I75" s="532"/>
      <c r="J75" s="532"/>
      <c r="V75" s="531"/>
    </row>
    <row r="76" spans="4:22" x14ac:dyDescent="0.2">
      <c r="D76" s="163">
        <v>2010</v>
      </c>
      <c r="E76" s="62">
        <v>6339394.71</v>
      </c>
      <c r="G76" s="163">
        <v>2010</v>
      </c>
      <c r="H76" s="533">
        <v>225515.38</v>
      </c>
    </row>
    <row r="77" spans="4:22" x14ac:dyDescent="0.2">
      <c r="D77" s="163">
        <v>2011</v>
      </c>
      <c r="E77" s="62">
        <v>7396016.9500000002</v>
      </c>
      <c r="G77" s="163">
        <v>2011</v>
      </c>
      <c r="H77" s="533">
        <v>59972.69</v>
      </c>
    </row>
    <row r="78" spans="4:22" x14ac:dyDescent="0.2">
      <c r="D78" s="163">
        <v>2012</v>
      </c>
      <c r="E78" s="62">
        <v>6920567.8799999999</v>
      </c>
      <c r="G78" s="163">
        <v>2012</v>
      </c>
      <c r="H78" s="533">
        <v>178856</v>
      </c>
    </row>
    <row r="79" spans="4:22" x14ac:dyDescent="0.2">
      <c r="D79" s="163">
        <v>2013</v>
      </c>
      <c r="E79" s="62">
        <v>7238971.4199999999</v>
      </c>
      <c r="G79" s="163">
        <v>2013</v>
      </c>
      <c r="H79" s="533">
        <v>536048.62</v>
      </c>
    </row>
    <row r="80" spans="4:22" x14ac:dyDescent="0.2">
      <c r="D80" s="163">
        <v>2014</v>
      </c>
      <c r="E80" s="62">
        <v>9221267.7799999993</v>
      </c>
      <c r="F80" s="163"/>
      <c r="G80" s="163">
        <v>2014</v>
      </c>
      <c r="H80" s="533">
        <v>825644.16</v>
      </c>
      <c r="I80" s="163"/>
      <c r="J80" s="163"/>
    </row>
    <row r="81" spans="4:10" x14ac:dyDescent="0.2">
      <c r="D81" s="163">
        <v>2015</v>
      </c>
      <c r="E81" s="62">
        <v>10073616.789999999</v>
      </c>
      <c r="F81" s="62"/>
      <c r="G81" s="163">
        <v>2015</v>
      </c>
      <c r="H81" s="533">
        <v>173991.84</v>
      </c>
      <c r="I81" s="62"/>
      <c r="J81" s="62"/>
    </row>
    <row r="82" spans="4:10" x14ac:dyDescent="0.2">
      <c r="D82" s="163">
        <v>2016</v>
      </c>
      <c r="E82" s="62">
        <v>12173799.5</v>
      </c>
      <c r="G82" s="163">
        <v>2016</v>
      </c>
      <c r="H82" s="533">
        <v>467485.59</v>
      </c>
    </row>
    <row r="83" spans="4:10" x14ac:dyDescent="0.2">
      <c r="D83" s="163">
        <v>2017</v>
      </c>
      <c r="E83" s="62">
        <v>12290926.689999999</v>
      </c>
      <c r="G83" s="163">
        <v>2017</v>
      </c>
      <c r="H83" s="533">
        <v>113652.23</v>
      </c>
    </row>
    <row r="84" spans="4:10" x14ac:dyDescent="0.2">
      <c r="D84" s="163">
        <v>2018</v>
      </c>
      <c r="E84" s="62">
        <v>12617987.810000001</v>
      </c>
      <c r="G84" s="163">
        <v>2018</v>
      </c>
      <c r="H84" s="533">
        <v>227345.53</v>
      </c>
    </row>
    <row r="85" spans="4:10" x14ac:dyDescent="0.2">
      <c r="D85" s="163">
        <v>2019</v>
      </c>
      <c r="E85" s="62">
        <v>12836046.01</v>
      </c>
      <c r="G85" s="163">
        <v>2019</v>
      </c>
      <c r="H85" s="533">
        <v>279446.74</v>
      </c>
    </row>
    <row r="86" spans="4:10" x14ac:dyDescent="0.2">
      <c r="D86" s="163">
        <v>2020</v>
      </c>
      <c r="E86" s="62">
        <v>14546517.48</v>
      </c>
      <c r="G86" s="163">
        <v>2020</v>
      </c>
      <c r="H86" s="534">
        <v>69986.59</v>
      </c>
    </row>
    <row r="87" spans="4:10" x14ac:dyDescent="0.2">
      <c r="D87" s="163">
        <v>2021</v>
      </c>
      <c r="E87" s="62">
        <v>16747086.77</v>
      </c>
      <c r="G87" s="163">
        <v>2021</v>
      </c>
      <c r="H87" s="534">
        <v>920016.57</v>
      </c>
    </row>
    <row r="88" spans="4:10" x14ac:dyDescent="0.2">
      <c r="D88" s="163">
        <v>2022</v>
      </c>
      <c r="E88" s="62">
        <v>17477995.73</v>
      </c>
      <c r="G88" s="163">
        <v>2022</v>
      </c>
      <c r="H88" s="534">
        <v>887409.83</v>
      </c>
    </row>
    <row r="89" spans="4:10" x14ac:dyDescent="0.2">
      <c r="D89" s="163">
        <v>2023</v>
      </c>
      <c r="E89" s="62">
        <f>Q4</f>
        <v>3940982.7600000002</v>
      </c>
      <c r="G89" s="163">
        <v>2023</v>
      </c>
      <c r="H89" s="70">
        <f>Q5</f>
        <v>23328</v>
      </c>
    </row>
    <row r="92" spans="4:10" x14ac:dyDescent="0.2">
      <c r="E92" s="62">
        <f>SUM(E75:E91)</f>
        <v>155047742.44</v>
      </c>
      <c r="H92" s="62">
        <f>SUM(H75:H91)</f>
        <v>5583458.5800000001</v>
      </c>
    </row>
    <row r="103" spans="4:22" x14ac:dyDescent="0.2"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</row>
  </sheetData>
  <phoneticPr fontId="0" type="noConversion"/>
  <pageMargins left="0.55118110236220474" right="0.55118110236220474" top="0.6692913385826772" bottom="0.31496062992125984" header="0.35433070866141736" footer="0.19685039370078741"/>
  <pageSetup paperSize="9" scale="90" orientation="landscape" r:id="rId1"/>
  <headerFooter alignWithMargins="0">
    <oddHeader>&amp;L&amp;7Seção Financeira/ SADM / EPSJV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3BB4B-BB0E-436B-B5BB-2641B7EA51D3}">
  <sheetPr>
    <tabColor rgb="FF7030A0"/>
  </sheetPr>
  <dimension ref="A1:BN92"/>
  <sheetViews>
    <sheetView showWhiteSpace="0" zoomScale="96" zoomScaleNormal="96" workbookViewId="0">
      <selection activeCell="B10" sqref="B10"/>
    </sheetView>
  </sheetViews>
  <sheetFormatPr defaultRowHeight="12.75" x14ac:dyDescent="0.2"/>
  <cols>
    <col min="1" max="1" width="2.7109375" style="832" customWidth="1"/>
    <col min="2" max="2" width="9.140625" style="832"/>
    <col min="3" max="3" width="10.5703125" style="832" customWidth="1"/>
    <col min="4" max="4" width="15.140625" style="832" bestFit="1" customWidth="1"/>
    <col min="5" max="6" width="14.5703125" style="832" bestFit="1" customWidth="1"/>
    <col min="7" max="7" width="15.7109375" style="832" customWidth="1"/>
    <col min="8" max="9" width="14.5703125" style="832" bestFit="1" customWidth="1"/>
    <col min="10" max="13" width="14.42578125" style="832" customWidth="1"/>
    <col min="14" max="18" width="15.7109375" style="832" customWidth="1"/>
    <col min="19" max="19" width="17.7109375" style="832" customWidth="1"/>
    <col min="20" max="20" width="14.42578125" style="832" bestFit="1" customWidth="1"/>
    <col min="21" max="21" width="14.5703125" style="832" bestFit="1" customWidth="1"/>
    <col min="22" max="22" width="13.28515625" style="832" bestFit="1" customWidth="1"/>
    <col min="23" max="23" width="14" style="832" customWidth="1"/>
    <col min="24" max="24" width="14.42578125" style="832" bestFit="1" customWidth="1"/>
    <col min="25" max="16384" width="9.140625" style="832"/>
  </cols>
  <sheetData>
    <row r="1" spans="1:66" x14ac:dyDescent="0.2">
      <c r="D1" s="833"/>
    </row>
    <row r="3" spans="1:66" x14ac:dyDescent="0.2">
      <c r="D3" s="838" t="s">
        <v>119</v>
      </c>
      <c r="E3" s="834">
        <v>2009</v>
      </c>
      <c r="F3" s="834">
        <v>2010</v>
      </c>
      <c r="G3" s="834">
        <v>2011</v>
      </c>
      <c r="H3" s="834">
        <v>2012</v>
      </c>
      <c r="I3" s="834">
        <v>2013</v>
      </c>
      <c r="J3" s="834">
        <v>2014</v>
      </c>
      <c r="K3" s="834">
        <v>2015</v>
      </c>
      <c r="L3" s="834">
        <v>2016</v>
      </c>
      <c r="M3" s="834">
        <v>2017</v>
      </c>
      <c r="N3" s="834">
        <v>2018</v>
      </c>
      <c r="O3" s="834">
        <v>2019</v>
      </c>
      <c r="P3" s="834">
        <v>2020</v>
      </c>
      <c r="Q3" s="834">
        <v>2021</v>
      </c>
      <c r="R3" s="835">
        <v>2022</v>
      </c>
      <c r="S3" s="836">
        <v>2023</v>
      </c>
    </row>
    <row r="4" spans="1:66" x14ac:dyDescent="0.2">
      <c r="D4" s="838" t="s">
        <v>73</v>
      </c>
      <c r="E4" s="67">
        <v>5226564.16</v>
      </c>
      <c r="F4" s="67">
        <v>6339394.7100000009</v>
      </c>
      <c r="G4" s="67">
        <v>7396016.9539999999</v>
      </c>
      <c r="H4" s="726">
        <f>'[1]TOTAL GERAL'!$O$67</f>
        <v>6920567.8799999999</v>
      </c>
      <c r="I4" s="67">
        <v>7238971.4199999981</v>
      </c>
      <c r="J4" s="726">
        <v>9221267.7799999993</v>
      </c>
      <c r="K4" s="726">
        <f>'[5]2009-2023'!E10</f>
        <v>10073616.789999999</v>
      </c>
      <c r="L4" s="726">
        <v>12173799.470000001</v>
      </c>
      <c r="M4" s="726">
        <v>12290926.689999999</v>
      </c>
      <c r="N4" s="726">
        <v>12617987.810000001</v>
      </c>
      <c r="O4" s="726">
        <v>12836046.01</v>
      </c>
      <c r="P4" s="726">
        <v>14546517.48</v>
      </c>
      <c r="Q4" s="726">
        <v>16747086.77</v>
      </c>
      <c r="R4" s="727">
        <f>'[2]TOTAL GERAL'!O66</f>
        <v>17477995.73</v>
      </c>
      <c r="S4" s="823">
        <v>21921777.66</v>
      </c>
      <c r="U4" s="837"/>
    </row>
    <row r="5" spans="1:66" x14ac:dyDescent="0.2">
      <c r="D5" s="838" t="s">
        <v>74</v>
      </c>
      <c r="E5" s="67">
        <v>594758.81000000006</v>
      </c>
      <c r="F5" s="67">
        <v>225515.38</v>
      </c>
      <c r="G5" s="67">
        <v>59972.69</v>
      </c>
      <c r="H5" s="726">
        <f>'[1]TOTAL GERAL'!$O$69</f>
        <v>178855.99999999997</v>
      </c>
      <c r="I5" s="67">
        <v>536048.62</v>
      </c>
      <c r="J5" s="726">
        <f>'[3]TOTAL GERAL'!$O$67</f>
        <v>825644.16</v>
      </c>
      <c r="K5" s="726">
        <f>'[4]TOTAL GERAL'!$O$65</f>
        <v>173991.84</v>
      </c>
      <c r="L5" s="726">
        <v>467485.59</v>
      </c>
      <c r="M5" s="726">
        <v>113652.23</v>
      </c>
      <c r="N5" s="726">
        <v>227345.53</v>
      </c>
      <c r="O5" s="726">
        <v>279446.74</v>
      </c>
      <c r="P5" s="726">
        <v>69986.59</v>
      </c>
      <c r="Q5" s="726">
        <v>920016.57</v>
      </c>
      <c r="R5" s="727">
        <f>'[2]TOTAL GERAL'!O69</f>
        <v>887409.83</v>
      </c>
      <c r="S5" s="823">
        <f>'[5]TOTAL GERAL'!O68</f>
        <v>2731562.6999999997</v>
      </c>
      <c r="U5" s="837"/>
    </row>
    <row r="6" spans="1:66" x14ac:dyDescent="0.2">
      <c r="D6" s="838" t="s">
        <v>75</v>
      </c>
      <c r="E6" s="82">
        <f t="shared" ref="E6:J6" si="0">E4+E5</f>
        <v>5821322.9700000007</v>
      </c>
      <c r="F6" s="82">
        <f t="shared" si="0"/>
        <v>6564910.0900000008</v>
      </c>
      <c r="G6" s="82">
        <f t="shared" si="0"/>
        <v>7455989.6440000003</v>
      </c>
      <c r="H6" s="82">
        <f t="shared" si="0"/>
        <v>7099423.8799999999</v>
      </c>
      <c r="I6" s="82">
        <f t="shared" si="0"/>
        <v>7775020.0399999982</v>
      </c>
      <c r="J6" s="476">
        <f t="shared" si="0"/>
        <v>10046911.939999999</v>
      </c>
      <c r="K6" s="476">
        <f>K4+K5</f>
        <v>10247608.629999999</v>
      </c>
      <c r="L6" s="476">
        <f t="shared" ref="L6:R6" si="1">SUM(L4:L5)</f>
        <v>12641285.060000001</v>
      </c>
      <c r="M6" s="476">
        <f>SUM(M4:M5)</f>
        <v>12404578.92</v>
      </c>
      <c r="N6" s="476">
        <f t="shared" si="1"/>
        <v>12845333.34</v>
      </c>
      <c r="O6" s="476">
        <f t="shared" si="1"/>
        <v>13115492.75</v>
      </c>
      <c r="P6" s="476">
        <f t="shared" si="1"/>
        <v>14616504.07</v>
      </c>
      <c r="Q6" s="476">
        <f t="shared" si="1"/>
        <v>17667103.34</v>
      </c>
      <c r="R6" s="725">
        <f t="shared" si="1"/>
        <v>18365405.559999999</v>
      </c>
      <c r="S6" s="366">
        <f>SUM(S4:S5)</f>
        <v>24653340.359999999</v>
      </c>
    </row>
    <row r="7" spans="1:66" ht="23.25" customHeight="1" x14ac:dyDescent="0.2"/>
    <row r="8" spans="1:66" s="67" customFormat="1" ht="15.75" customHeight="1" x14ac:dyDescent="0.2">
      <c r="A8"/>
      <c r="B8" s="974" t="s">
        <v>414</v>
      </c>
      <c r="C8" s="974"/>
      <c r="D8" s="82" t="s">
        <v>73</v>
      </c>
      <c r="E8" s="67">
        <v>11774957.76</v>
      </c>
      <c r="F8" s="67">
        <v>13520124.48</v>
      </c>
      <c r="G8" s="67">
        <v>14791345.33</v>
      </c>
      <c r="H8" s="67">
        <v>13114717.66</v>
      </c>
      <c r="I8" s="67">
        <v>12969210.890000001</v>
      </c>
      <c r="J8" s="67">
        <v>15504283.699999999</v>
      </c>
      <c r="K8" s="67">
        <v>15331260.02</v>
      </c>
      <c r="L8" s="67">
        <v>17317520.699999999</v>
      </c>
      <c r="M8" s="67">
        <v>17007277.280000001</v>
      </c>
      <c r="N8" s="67">
        <v>16780902.989999998</v>
      </c>
      <c r="O8" s="67">
        <v>16529584.880000001</v>
      </c>
      <c r="P8" s="67">
        <v>17958052.579999998</v>
      </c>
      <c r="Q8" s="67">
        <v>18669851.620000001</v>
      </c>
      <c r="R8" s="67">
        <v>18399044.16</v>
      </c>
      <c r="S8" s="848">
        <v>21921777.66</v>
      </c>
      <c r="T8" s="824"/>
      <c r="U8" s="824"/>
      <c r="V8" s="824"/>
      <c r="W8" s="824"/>
      <c r="X8" s="824"/>
      <c r="Y8" s="824"/>
      <c r="Z8" s="824"/>
      <c r="AA8" s="824"/>
      <c r="AB8" s="824"/>
      <c r="AC8" s="824"/>
      <c r="AD8" s="824"/>
      <c r="AE8" s="824"/>
      <c r="AF8" s="824"/>
      <c r="AG8" s="824"/>
      <c r="AH8" s="824"/>
      <c r="AI8" s="824"/>
      <c r="AJ8" s="824"/>
      <c r="AK8" s="824"/>
      <c r="AL8" s="824"/>
      <c r="AM8" s="824"/>
      <c r="AN8" s="824"/>
      <c r="AO8" s="824"/>
      <c r="AP8" s="824"/>
      <c r="AQ8" s="824"/>
      <c r="AR8" s="824"/>
      <c r="AS8" s="824"/>
      <c r="AT8" s="824"/>
      <c r="AU8" s="824"/>
      <c r="AV8" s="824"/>
      <c r="AW8" s="824"/>
      <c r="AX8" s="824"/>
      <c r="AY8" s="824"/>
      <c r="AZ8" s="824"/>
      <c r="BA8" s="824"/>
      <c r="BB8" s="824"/>
      <c r="BC8" s="824"/>
      <c r="BD8" s="824"/>
      <c r="BE8" s="824"/>
      <c r="BF8" s="824"/>
      <c r="BG8" s="824"/>
      <c r="BH8" s="824"/>
      <c r="BI8" s="824"/>
      <c r="BJ8" s="824"/>
      <c r="BK8" s="824"/>
      <c r="BL8" s="824"/>
      <c r="BM8" s="824"/>
      <c r="BN8" s="824"/>
    </row>
    <row r="9" spans="1:66" s="67" customFormat="1" ht="13.5" customHeight="1" x14ac:dyDescent="0.2">
      <c r="A9"/>
      <c r="B9" s="974"/>
      <c r="C9" s="974"/>
      <c r="D9" s="82" t="s">
        <v>74</v>
      </c>
      <c r="E9" s="67">
        <v>1339935.69</v>
      </c>
      <c r="F9" s="67">
        <v>480960.76</v>
      </c>
      <c r="G9" s="67">
        <v>119939.8</v>
      </c>
      <c r="H9" s="67">
        <v>338938.36</v>
      </c>
      <c r="I9" s="67">
        <v>960375.06</v>
      </c>
      <c r="J9" s="67">
        <v>1388206.22</v>
      </c>
      <c r="K9" s="67">
        <v>264802.03000000003</v>
      </c>
      <c r="L9" s="67">
        <v>665009.42000000004</v>
      </c>
      <c r="M9" s="67">
        <v>157263.57</v>
      </c>
      <c r="N9" s="67">
        <v>302351.15999999997</v>
      </c>
      <c r="O9" s="67">
        <v>359856.81</v>
      </c>
      <c r="P9" s="67">
        <v>86400.26</v>
      </c>
      <c r="Q9" s="67">
        <v>1025645.42</v>
      </c>
      <c r="R9" s="67">
        <v>934174.2</v>
      </c>
      <c r="S9" s="849">
        <v>2731562.6999999997</v>
      </c>
      <c r="T9" s="824"/>
      <c r="U9" s="824"/>
      <c r="V9" s="824"/>
      <c r="W9" s="824"/>
      <c r="X9" s="824"/>
      <c r="Y9" s="824"/>
      <c r="Z9" s="824"/>
      <c r="AA9" s="824"/>
      <c r="AB9" s="824"/>
      <c r="AC9" s="824"/>
      <c r="AD9" s="824"/>
      <c r="AE9" s="824"/>
      <c r="AF9" s="824"/>
      <c r="AG9" s="824"/>
      <c r="AH9" s="824"/>
      <c r="AI9" s="824"/>
      <c r="AJ9" s="824"/>
      <c r="AK9" s="824"/>
      <c r="AL9" s="824"/>
      <c r="AM9" s="824"/>
      <c r="AN9" s="824"/>
      <c r="AO9" s="824"/>
      <c r="AP9" s="824"/>
      <c r="AQ9" s="824"/>
      <c r="AR9" s="824"/>
      <c r="AS9" s="824"/>
      <c r="AT9" s="824"/>
      <c r="AU9" s="824"/>
      <c r="AV9" s="824"/>
      <c r="AW9" s="824"/>
      <c r="AX9" s="824"/>
      <c r="AY9" s="824"/>
      <c r="AZ9" s="824"/>
      <c r="BA9" s="824"/>
      <c r="BB9" s="824"/>
      <c r="BC9" s="824"/>
      <c r="BD9" s="824"/>
      <c r="BE9" s="824"/>
      <c r="BF9" s="824"/>
      <c r="BG9" s="824"/>
      <c r="BH9" s="824"/>
      <c r="BI9" s="824"/>
      <c r="BJ9" s="824"/>
      <c r="BK9" s="824"/>
      <c r="BL9" s="824"/>
      <c r="BM9" s="824"/>
      <c r="BN9" s="824"/>
    </row>
    <row r="10" spans="1:66" s="3" customFormat="1" ht="15" x14ac:dyDescent="0.2">
      <c r="B10" s="978" t="s">
        <v>453</v>
      </c>
      <c r="J10" s="839"/>
      <c r="K10" s="840"/>
      <c r="L10" s="839"/>
      <c r="M10" s="840"/>
      <c r="N10" s="839"/>
      <c r="O10" s="839"/>
      <c r="P10" s="840"/>
      <c r="Q10" s="840"/>
      <c r="R10" s="840"/>
      <c r="S10" s="841"/>
    </row>
    <row r="11" spans="1:66" s="3" customFormat="1" ht="15" x14ac:dyDescent="0.2">
      <c r="B11" s="832"/>
      <c r="K11" s="840"/>
      <c r="L11" s="839"/>
      <c r="P11" s="840"/>
      <c r="Q11" s="840"/>
      <c r="R11" s="840"/>
      <c r="S11" s="841"/>
    </row>
    <row r="12" spans="1:66" s="3" customFormat="1" ht="15" x14ac:dyDescent="0.2">
      <c r="C12" s="975" t="s">
        <v>119</v>
      </c>
      <c r="D12" s="977" t="s">
        <v>167</v>
      </c>
      <c r="E12" s="977"/>
      <c r="F12" s="977"/>
      <c r="G12" s="977" t="s">
        <v>222</v>
      </c>
      <c r="H12" s="977"/>
      <c r="I12" s="977"/>
      <c r="J12" s="839"/>
      <c r="K12" s="840"/>
      <c r="L12" s="839"/>
      <c r="M12" s="840"/>
      <c r="N12" s="839"/>
      <c r="O12" s="839"/>
      <c r="P12" s="840"/>
      <c r="Q12" s="840"/>
      <c r="R12" s="840"/>
      <c r="S12" s="841"/>
    </row>
    <row r="13" spans="1:66" s="3" customFormat="1" ht="30.75" customHeight="1" x14ac:dyDescent="0.2">
      <c r="C13" s="976"/>
      <c r="D13" s="842" t="s">
        <v>412</v>
      </c>
      <c r="E13" s="842" t="s">
        <v>413</v>
      </c>
      <c r="F13" s="842" t="s">
        <v>415</v>
      </c>
      <c r="G13" s="842" t="s">
        <v>412</v>
      </c>
      <c r="H13" s="842" t="s">
        <v>413</v>
      </c>
      <c r="I13" s="842" t="s">
        <v>415</v>
      </c>
      <c r="J13" s="839"/>
      <c r="K13" s="840"/>
      <c r="L13" s="839"/>
      <c r="M13" s="840"/>
      <c r="N13" s="839"/>
      <c r="O13" s="839"/>
      <c r="P13" s="840"/>
      <c r="S13" s="841"/>
    </row>
    <row r="14" spans="1:66" s="3" customFormat="1" ht="15" x14ac:dyDescent="0.2">
      <c r="C14" s="834">
        <v>2009</v>
      </c>
      <c r="D14" s="67">
        <v>5226564.16</v>
      </c>
      <c r="E14" s="67">
        <v>11774957.76</v>
      </c>
      <c r="F14" s="843" t="s">
        <v>416</v>
      </c>
      <c r="G14" s="67">
        <v>594758.81000000006</v>
      </c>
      <c r="H14" s="67">
        <v>1339935.69</v>
      </c>
      <c r="I14" s="843" t="s">
        <v>416</v>
      </c>
      <c r="J14" s="839"/>
      <c r="K14" s="840"/>
      <c r="L14" s="839"/>
      <c r="M14" s="840"/>
      <c r="N14" s="839"/>
      <c r="O14" s="839"/>
      <c r="P14" s="840"/>
      <c r="Q14" s="840"/>
      <c r="R14" s="840"/>
      <c r="S14" s="841"/>
    </row>
    <row r="15" spans="1:66" s="3" customFormat="1" ht="15" x14ac:dyDescent="0.2">
      <c r="C15" s="834">
        <v>2010</v>
      </c>
      <c r="D15" s="67">
        <v>6339394.7100000009</v>
      </c>
      <c r="E15" s="67">
        <v>13520124.48</v>
      </c>
      <c r="F15" s="844">
        <f t="shared" ref="F15:F27" si="2">(E15-E14)/E14</f>
        <v>0.14821001956613394</v>
      </c>
      <c r="G15" s="845">
        <v>225515.38</v>
      </c>
      <c r="H15" s="845">
        <v>480960.76</v>
      </c>
      <c r="I15" s="844">
        <f t="shared" ref="I15:I27" si="3">(H15-H14)/H14</f>
        <v>-0.64105683310816208</v>
      </c>
      <c r="J15" s="839"/>
      <c r="K15" s="840"/>
      <c r="L15" s="839"/>
      <c r="M15" s="840"/>
      <c r="N15" s="839"/>
      <c r="O15" s="839"/>
      <c r="P15" s="840"/>
      <c r="Q15" s="840"/>
      <c r="R15" s="840"/>
      <c r="S15" s="841"/>
    </row>
    <row r="16" spans="1:66" s="3" customFormat="1" ht="15" x14ac:dyDescent="0.2">
      <c r="C16" s="834">
        <v>2011</v>
      </c>
      <c r="D16" s="67">
        <v>7396016.9539999999</v>
      </c>
      <c r="E16" s="67">
        <v>14791345.33</v>
      </c>
      <c r="F16" s="844">
        <f t="shared" si="2"/>
        <v>9.4024345107213067E-2</v>
      </c>
      <c r="G16" s="845">
        <v>59972.69</v>
      </c>
      <c r="H16" s="845">
        <v>119939.8</v>
      </c>
      <c r="I16" s="844">
        <f t="shared" si="3"/>
        <v>-0.7506245623863369</v>
      </c>
      <c r="J16" s="839"/>
      <c r="K16" s="840"/>
      <c r="L16" s="839"/>
      <c r="M16" s="840"/>
      <c r="N16" s="839"/>
      <c r="O16" s="839"/>
      <c r="P16" s="840"/>
      <c r="Q16" s="840"/>
      <c r="R16" s="840"/>
      <c r="S16" s="841"/>
    </row>
    <row r="17" spans="3:20" s="3" customFormat="1" ht="15" x14ac:dyDescent="0.2">
      <c r="C17" s="834">
        <v>2012</v>
      </c>
      <c r="D17" s="67">
        <v>6920567.8799999999</v>
      </c>
      <c r="E17" s="67">
        <v>13114717.66</v>
      </c>
      <c r="F17" s="844">
        <f t="shared" si="2"/>
        <v>-0.1133519387583658</v>
      </c>
      <c r="G17" s="845">
        <v>178855.99999999997</v>
      </c>
      <c r="H17" s="845">
        <v>338938.36</v>
      </c>
      <c r="I17" s="844">
        <f t="shared" si="3"/>
        <v>1.8259039951709106</v>
      </c>
      <c r="J17" s="839"/>
      <c r="K17" s="840"/>
      <c r="L17" s="839"/>
      <c r="M17" s="840"/>
      <c r="N17" s="839"/>
      <c r="O17" s="839"/>
      <c r="P17" s="840"/>
      <c r="Q17" s="840"/>
      <c r="R17" s="840"/>
      <c r="S17" s="841"/>
    </row>
    <row r="18" spans="3:20" s="3" customFormat="1" ht="15" x14ac:dyDescent="0.2">
      <c r="C18" s="834">
        <v>2013</v>
      </c>
      <c r="D18" s="67">
        <v>7238971.4199999981</v>
      </c>
      <c r="E18" s="67">
        <v>12969210.890000001</v>
      </c>
      <c r="F18" s="844">
        <f t="shared" si="2"/>
        <v>-1.1094922038908732E-2</v>
      </c>
      <c r="G18" s="845">
        <v>536048.62</v>
      </c>
      <c r="H18" s="845">
        <v>960375.06</v>
      </c>
      <c r="I18" s="844">
        <f t="shared" si="3"/>
        <v>1.8334799873345704</v>
      </c>
      <c r="J18" s="839"/>
      <c r="K18" s="840"/>
      <c r="L18" s="839"/>
      <c r="M18" s="840"/>
      <c r="N18" s="839"/>
      <c r="O18" s="839"/>
      <c r="P18" s="840"/>
      <c r="Q18" s="840"/>
      <c r="R18" s="840"/>
      <c r="S18" s="841"/>
    </row>
    <row r="19" spans="3:20" s="3" customFormat="1" ht="15" x14ac:dyDescent="0.2">
      <c r="C19" s="834">
        <v>2014</v>
      </c>
      <c r="D19" s="67">
        <v>9221267.7799999993</v>
      </c>
      <c r="E19" s="67">
        <v>15504283.699999999</v>
      </c>
      <c r="F19" s="844">
        <f t="shared" si="2"/>
        <v>0.19546854712299297</v>
      </c>
      <c r="G19" s="845">
        <v>825644.16</v>
      </c>
      <c r="H19" s="845">
        <v>1388206.22</v>
      </c>
      <c r="I19" s="844">
        <f t="shared" si="3"/>
        <v>0.44548341353220888</v>
      </c>
      <c r="J19" s="839"/>
      <c r="K19" s="840"/>
      <c r="L19" s="839"/>
      <c r="M19" s="840"/>
      <c r="N19" s="839"/>
      <c r="O19" s="839"/>
      <c r="P19" s="840"/>
      <c r="Q19" s="840"/>
      <c r="R19" s="840"/>
      <c r="S19" s="841"/>
    </row>
    <row r="20" spans="3:20" x14ac:dyDescent="0.2">
      <c r="C20" s="834">
        <v>2015</v>
      </c>
      <c r="D20" s="67">
        <v>10073616.789999999</v>
      </c>
      <c r="E20" s="67">
        <v>15331260.02</v>
      </c>
      <c r="F20" s="844">
        <f t="shared" si="2"/>
        <v>-1.1159733874064734E-2</v>
      </c>
      <c r="G20" s="845">
        <v>173991.84</v>
      </c>
      <c r="H20" s="845">
        <v>264802.03000000003</v>
      </c>
      <c r="I20" s="844">
        <f t="shared" si="3"/>
        <v>-0.80924878005517076</v>
      </c>
      <c r="J20" s="839"/>
    </row>
    <row r="21" spans="3:20" x14ac:dyDescent="0.2">
      <c r="C21" s="834">
        <v>2016</v>
      </c>
      <c r="D21" s="67">
        <v>12173799.470000001</v>
      </c>
      <c r="E21" s="67">
        <v>17317520.699999999</v>
      </c>
      <c r="F21" s="844">
        <f t="shared" si="2"/>
        <v>0.12955625809025967</v>
      </c>
      <c r="G21" s="845">
        <v>467485.59</v>
      </c>
      <c r="H21" s="845">
        <v>665009.42000000004</v>
      </c>
      <c r="I21" s="844">
        <f t="shared" si="3"/>
        <v>1.5113456267687977</v>
      </c>
      <c r="J21" s="839"/>
      <c r="L21" s="839"/>
    </row>
    <row r="22" spans="3:20" x14ac:dyDescent="0.2">
      <c r="C22" s="834">
        <v>2017</v>
      </c>
      <c r="D22" s="67">
        <v>12290926.689999999</v>
      </c>
      <c r="E22" s="67">
        <v>17007277.280000001</v>
      </c>
      <c r="F22" s="844">
        <f t="shared" si="2"/>
        <v>-1.7915002116902223E-2</v>
      </c>
      <c r="G22" s="845">
        <v>113652.23</v>
      </c>
      <c r="H22" s="845">
        <v>157263.57</v>
      </c>
      <c r="I22" s="844">
        <f t="shared" si="3"/>
        <v>-0.76351677845405563</v>
      </c>
      <c r="J22" s="839"/>
    </row>
    <row r="23" spans="3:20" x14ac:dyDescent="0.2">
      <c r="C23" s="834">
        <v>2018</v>
      </c>
      <c r="D23" s="67">
        <v>12617987.810000001</v>
      </c>
      <c r="E23" s="67">
        <v>16780902.989999998</v>
      </c>
      <c r="F23" s="844">
        <f t="shared" si="2"/>
        <v>-1.3310436836718805E-2</v>
      </c>
      <c r="G23" s="845">
        <v>227345.53</v>
      </c>
      <c r="H23" s="845">
        <v>302351.15999999997</v>
      </c>
      <c r="I23" s="844">
        <f t="shared" si="3"/>
        <v>0.92257596594049063</v>
      </c>
      <c r="J23" s="839"/>
    </row>
    <row r="24" spans="3:20" x14ac:dyDescent="0.2">
      <c r="C24" s="834">
        <v>2019</v>
      </c>
      <c r="D24" s="67">
        <v>12836046.01</v>
      </c>
      <c r="E24" s="67">
        <v>16529584.880000001</v>
      </c>
      <c r="F24" s="844">
        <f t="shared" si="2"/>
        <v>-1.4976435424825584E-2</v>
      </c>
      <c r="G24" s="845">
        <v>279446.74</v>
      </c>
      <c r="H24" s="845">
        <v>359856.81</v>
      </c>
      <c r="I24" s="844">
        <f t="shared" si="3"/>
        <v>0.19019490449449583</v>
      </c>
      <c r="J24" s="839"/>
    </row>
    <row r="25" spans="3:20" x14ac:dyDescent="0.2">
      <c r="C25" s="834">
        <v>2020</v>
      </c>
      <c r="D25" s="67">
        <v>14546517.48</v>
      </c>
      <c r="E25" s="67">
        <v>17958052.579999998</v>
      </c>
      <c r="F25" s="844">
        <f t="shared" si="2"/>
        <v>8.6418849013466414E-2</v>
      </c>
      <c r="G25" s="845">
        <v>69986.59</v>
      </c>
      <c r="H25" s="845">
        <v>86400.26</v>
      </c>
      <c r="I25" s="844">
        <f t="shared" si="3"/>
        <v>-0.75990377950607624</v>
      </c>
      <c r="J25" s="839"/>
    </row>
    <row r="26" spans="3:20" x14ac:dyDescent="0.2">
      <c r="C26" s="834">
        <v>2021</v>
      </c>
      <c r="D26" s="67">
        <v>16747086.77</v>
      </c>
      <c r="E26" s="67">
        <v>18669851.620000001</v>
      </c>
      <c r="F26" s="844">
        <f t="shared" si="2"/>
        <v>3.9636761103636488E-2</v>
      </c>
      <c r="G26" s="845">
        <v>920016.57</v>
      </c>
      <c r="H26" s="845">
        <v>1025645.42</v>
      </c>
      <c r="I26" s="844">
        <f t="shared" si="3"/>
        <v>10.870860342318416</v>
      </c>
      <c r="J26" s="839"/>
      <c r="K26" s="846"/>
      <c r="L26" s="847"/>
    </row>
    <row r="27" spans="3:20" x14ac:dyDescent="0.2">
      <c r="C27" s="835">
        <v>2022</v>
      </c>
      <c r="D27" s="67">
        <v>17477995.73</v>
      </c>
      <c r="E27" s="67">
        <v>18399044.16</v>
      </c>
      <c r="F27" s="844">
        <f t="shared" si="2"/>
        <v>-1.4505067609101913E-2</v>
      </c>
      <c r="G27" s="845">
        <v>887409.83</v>
      </c>
      <c r="H27" s="845">
        <v>934174.2</v>
      </c>
      <c r="I27" s="844">
        <f t="shared" si="3"/>
        <v>-8.9184057390906193E-2</v>
      </c>
      <c r="J27" s="839"/>
      <c r="K27" s="846"/>
      <c r="L27" s="847"/>
      <c r="T27" s="832" t="s">
        <v>295</v>
      </c>
    </row>
    <row r="28" spans="3:20" x14ac:dyDescent="0.2">
      <c r="C28" s="834">
        <v>2023</v>
      </c>
      <c r="D28" s="727">
        <v>21921777.66</v>
      </c>
      <c r="E28" s="67">
        <v>21921777.66</v>
      </c>
      <c r="F28" s="844">
        <f>(E28-E27)/E27</f>
        <v>0.19146285368772115</v>
      </c>
      <c r="G28" s="845">
        <v>2731562.6999999997</v>
      </c>
      <c r="H28" s="845">
        <v>2731562.6999999997</v>
      </c>
      <c r="I28" s="844">
        <f>(H28-H27)/H27</f>
        <v>1.924039970275351</v>
      </c>
      <c r="J28" s="839"/>
      <c r="K28" s="846"/>
      <c r="L28" s="847"/>
    </row>
    <row r="42" ht="15" customHeight="1" x14ac:dyDescent="0.2"/>
    <row r="45" ht="15" customHeight="1" x14ac:dyDescent="0.2"/>
    <row r="60" spans="6:24" ht="14.25" customHeight="1" x14ac:dyDescent="0.2"/>
    <row r="64" spans="6:24" x14ac:dyDescent="0.2">
      <c r="F64" s="833"/>
      <c r="G64" s="837"/>
      <c r="I64" s="833"/>
      <c r="J64" s="533"/>
      <c r="K64" s="532"/>
      <c r="L64" s="532"/>
      <c r="X64" s="828"/>
    </row>
    <row r="65" spans="6:12" x14ac:dyDescent="0.2">
      <c r="F65" s="833"/>
      <c r="G65" s="837"/>
      <c r="I65" s="833"/>
      <c r="J65" s="533"/>
    </row>
    <row r="66" spans="6:12" x14ac:dyDescent="0.2">
      <c r="F66" s="833"/>
      <c r="G66" s="837"/>
      <c r="I66" s="833"/>
      <c r="J66" s="533"/>
    </row>
    <row r="67" spans="6:12" x14ac:dyDescent="0.2">
      <c r="F67" s="833"/>
      <c r="G67" s="837"/>
      <c r="I67" s="833"/>
      <c r="J67" s="533"/>
    </row>
    <row r="68" spans="6:12" x14ac:dyDescent="0.2">
      <c r="F68" s="833"/>
      <c r="G68" s="837"/>
      <c r="I68" s="833"/>
      <c r="J68" s="533"/>
    </row>
    <row r="69" spans="6:12" x14ac:dyDescent="0.2">
      <c r="F69" s="833"/>
      <c r="G69" s="837"/>
      <c r="H69" s="833"/>
      <c r="I69" s="833"/>
      <c r="J69" s="533"/>
      <c r="K69" s="833"/>
      <c r="L69" s="833"/>
    </row>
    <row r="70" spans="6:12" x14ac:dyDescent="0.2">
      <c r="F70" s="833"/>
      <c r="G70" s="837"/>
      <c r="H70" s="837"/>
      <c r="I70" s="833"/>
      <c r="J70" s="533"/>
      <c r="K70" s="837"/>
      <c r="L70" s="837"/>
    </row>
    <row r="71" spans="6:12" x14ac:dyDescent="0.2">
      <c r="F71" s="833"/>
      <c r="G71" s="837"/>
      <c r="I71" s="833"/>
      <c r="J71" s="533"/>
    </row>
    <row r="72" spans="6:12" x14ac:dyDescent="0.2">
      <c r="F72" s="833"/>
      <c r="G72" s="837"/>
      <c r="I72" s="833"/>
      <c r="J72" s="533"/>
    </row>
    <row r="73" spans="6:12" x14ac:dyDescent="0.2">
      <c r="F73" s="833"/>
      <c r="G73" s="837"/>
      <c r="I73" s="833"/>
      <c r="J73" s="533"/>
    </row>
    <row r="74" spans="6:12" x14ac:dyDescent="0.2">
      <c r="F74" s="833"/>
      <c r="G74" s="837"/>
      <c r="I74" s="833"/>
      <c r="J74" s="533"/>
    </row>
    <row r="75" spans="6:12" x14ac:dyDescent="0.2">
      <c r="F75" s="833"/>
      <c r="G75" s="837"/>
      <c r="I75" s="833"/>
      <c r="J75" s="534"/>
    </row>
    <row r="76" spans="6:12" x14ac:dyDescent="0.2">
      <c r="F76" s="833"/>
      <c r="G76" s="837"/>
      <c r="I76" s="833"/>
      <c r="J76" s="534"/>
    </row>
    <row r="77" spans="6:12" x14ac:dyDescent="0.2">
      <c r="F77" s="833"/>
      <c r="G77" s="837"/>
      <c r="I77" s="833"/>
      <c r="J77" s="534"/>
    </row>
    <row r="78" spans="6:12" x14ac:dyDescent="0.2">
      <c r="F78" s="833"/>
      <c r="G78" s="837"/>
      <c r="I78" s="833"/>
      <c r="J78" s="70"/>
    </row>
    <row r="81" spans="6:24" x14ac:dyDescent="0.2">
      <c r="G81" s="837"/>
      <c r="J81" s="837"/>
    </row>
    <row r="92" spans="6:24" x14ac:dyDescent="0.2"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</row>
  </sheetData>
  <mergeCells count="4">
    <mergeCell ref="B8:C9"/>
    <mergeCell ref="C12:C13"/>
    <mergeCell ref="D12:F12"/>
    <mergeCell ref="G12:I12"/>
  </mergeCells>
  <pageMargins left="0.55118110236220474" right="0.55118110236220474" top="0.6692913385826772" bottom="0.31496062992125984" header="0.35433070866141736" footer="0.19685039370078741"/>
  <pageSetup paperSize="9" scale="90" orientation="landscape" r:id="rId1"/>
  <headerFooter alignWithMargins="0">
    <oddHeader>&amp;L&amp;7Seção Financeira/ SADM / EPSJV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82CFE-2ED5-428F-A08C-84EE6FA05542}">
  <sheetPr>
    <tabColor rgb="FF7030A0"/>
  </sheetPr>
  <dimension ref="A1:BG88"/>
  <sheetViews>
    <sheetView zoomScaleNormal="100" workbookViewId="0">
      <selection activeCell="C6" sqref="C6"/>
    </sheetView>
  </sheetViews>
  <sheetFormatPr defaultRowHeight="12.75" x14ac:dyDescent="0.2"/>
  <cols>
    <col min="2" max="2" width="16" bestFit="1" customWidth="1"/>
    <col min="3" max="3" width="20.5703125" customWidth="1"/>
    <col min="4" max="5" width="14.5703125" bestFit="1" customWidth="1"/>
    <col min="6" max="6" width="15.7109375" customWidth="1"/>
    <col min="7" max="8" width="14.5703125" bestFit="1" customWidth="1"/>
    <col min="9" max="13" width="15.140625" bestFit="1" customWidth="1"/>
    <col min="14" max="18" width="15.7109375" customWidth="1"/>
    <col min="19" max="19" width="14.42578125" bestFit="1" customWidth="1"/>
    <col min="20" max="20" width="14.5703125" bestFit="1" customWidth="1"/>
    <col min="21" max="21" width="13.28515625" bestFit="1" customWidth="1"/>
    <col min="22" max="22" width="14" customWidth="1"/>
    <col min="23" max="23" width="14.42578125" bestFit="1" customWidth="1"/>
  </cols>
  <sheetData>
    <row r="1" spans="1:59" x14ac:dyDescent="0.2">
      <c r="C1" s="163"/>
    </row>
    <row r="3" spans="1:59" x14ac:dyDescent="0.2">
      <c r="C3" s="74"/>
      <c r="D3" s="69">
        <v>2009</v>
      </c>
      <c r="E3" s="69">
        <v>2010</v>
      </c>
      <c r="F3" s="69">
        <v>2011</v>
      </c>
      <c r="G3" s="69">
        <v>2012</v>
      </c>
      <c r="H3" s="69">
        <v>2013</v>
      </c>
      <c r="I3" s="69">
        <v>2014</v>
      </c>
      <c r="J3" s="69">
        <v>2015</v>
      </c>
      <c r="K3" s="69">
        <v>2016</v>
      </c>
      <c r="L3" s="69">
        <v>2017</v>
      </c>
      <c r="M3" s="69">
        <v>2018</v>
      </c>
      <c r="N3" s="69">
        <v>2019</v>
      </c>
      <c r="O3" s="69">
        <v>2020</v>
      </c>
      <c r="P3" s="69">
        <v>2021</v>
      </c>
      <c r="Q3" s="724">
        <v>2022</v>
      </c>
      <c r="R3" s="829">
        <v>2023</v>
      </c>
    </row>
    <row r="4" spans="1:59" x14ac:dyDescent="0.2">
      <c r="C4" s="73" t="s">
        <v>412</v>
      </c>
      <c r="D4" s="67">
        <v>5226564.16</v>
      </c>
      <c r="E4" s="67">
        <v>6339394.7100000009</v>
      </c>
      <c r="F4" s="67">
        <v>7396016.9539999999</v>
      </c>
      <c r="G4" s="726">
        <v>6920567.8799999999</v>
      </c>
      <c r="H4" s="67">
        <v>7238971.4199999981</v>
      </c>
      <c r="I4" s="726">
        <v>9221267.7799999993</v>
      </c>
      <c r="J4" s="726">
        <v>10073616.789999999</v>
      </c>
      <c r="K4" s="726">
        <v>12173799.470000001</v>
      </c>
      <c r="L4" s="726">
        <v>12290926.689999999</v>
      </c>
      <c r="M4" s="726">
        <v>12617987.810000001</v>
      </c>
      <c r="N4" s="726">
        <v>12836046.01</v>
      </c>
      <c r="O4" s="726">
        <v>14546517.48</v>
      </c>
      <c r="P4" s="726">
        <v>16747086.77</v>
      </c>
      <c r="Q4" s="727">
        <v>17477995.73</v>
      </c>
      <c r="R4" s="830">
        <v>21921777.66</v>
      </c>
      <c r="T4" s="62"/>
    </row>
    <row r="5" spans="1:59" x14ac:dyDescent="0.2">
      <c r="C5" s="73" t="s">
        <v>413</v>
      </c>
      <c r="D5" s="67">
        <v>11774957.76</v>
      </c>
      <c r="E5" s="67">
        <v>13520124.48</v>
      </c>
      <c r="F5" s="67">
        <v>14791345.33</v>
      </c>
      <c r="G5" s="67">
        <v>13114717.66</v>
      </c>
      <c r="H5" s="67">
        <v>12969210.890000001</v>
      </c>
      <c r="I5" s="67">
        <v>15504283.699999999</v>
      </c>
      <c r="J5" s="67">
        <v>15331260.02</v>
      </c>
      <c r="K5" s="67">
        <v>17317520.699999999</v>
      </c>
      <c r="L5" s="67">
        <v>17007277.280000001</v>
      </c>
      <c r="M5" s="67">
        <v>16780902.989999998</v>
      </c>
      <c r="N5" s="67">
        <v>16529584.880000001</v>
      </c>
      <c r="O5" s="67">
        <v>17958052.579999998</v>
      </c>
      <c r="P5" s="67">
        <v>18669851.620000001</v>
      </c>
      <c r="Q5" s="67">
        <v>18399044.16</v>
      </c>
      <c r="R5" s="830">
        <v>21921777.66</v>
      </c>
      <c r="T5" s="62"/>
    </row>
    <row r="6" spans="1:59" ht="23.25" customHeight="1" x14ac:dyDescent="0.2">
      <c r="C6" s="979" t="s">
        <v>454</v>
      </c>
    </row>
    <row r="7" spans="1:59" s="3" customFormat="1" x14ac:dyDescent="0.2">
      <c r="A7"/>
      <c r="J7" s="826"/>
      <c r="K7" s="825"/>
      <c r="O7" s="826"/>
      <c r="P7" s="826"/>
      <c r="Q7" s="826"/>
      <c r="R7" s="82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</row>
    <row r="8" spans="1:59" s="3" customFormat="1" x14ac:dyDescent="0.2">
      <c r="I8" s="825"/>
      <c r="J8" s="826"/>
      <c r="K8" s="825"/>
      <c r="L8" s="826"/>
      <c r="M8" s="825"/>
      <c r="N8" s="825"/>
      <c r="O8" s="826"/>
      <c r="P8" s="826"/>
      <c r="Q8" s="826"/>
      <c r="R8" s="826"/>
    </row>
    <row r="9" spans="1:59" s="3" customFormat="1" x14ac:dyDescent="0.2">
      <c r="A9" s="851" t="s">
        <v>119</v>
      </c>
      <c r="B9" s="850" t="s">
        <v>412</v>
      </c>
      <c r="C9" s="850" t="s">
        <v>413</v>
      </c>
      <c r="I9" s="825"/>
      <c r="J9" s="826"/>
      <c r="K9" s="825"/>
      <c r="L9" s="826"/>
      <c r="M9" s="825"/>
      <c r="N9" s="825"/>
      <c r="O9" s="826"/>
    </row>
    <row r="10" spans="1:59" s="3" customFormat="1" x14ac:dyDescent="0.2">
      <c r="A10" s="69">
        <v>2009</v>
      </c>
      <c r="B10" s="67">
        <v>5226564.16</v>
      </c>
      <c r="C10" s="67">
        <v>11774957.76</v>
      </c>
      <c r="I10" s="825"/>
      <c r="J10" s="826"/>
      <c r="K10" s="825"/>
      <c r="L10" s="826"/>
      <c r="M10" s="825"/>
      <c r="N10" s="825"/>
      <c r="O10" s="826"/>
      <c r="P10" s="826"/>
      <c r="Q10" s="826"/>
      <c r="R10" s="826"/>
    </row>
    <row r="11" spans="1:59" s="3" customFormat="1" x14ac:dyDescent="0.2">
      <c r="A11" s="69">
        <v>2010</v>
      </c>
      <c r="B11" s="67">
        <v>6339394.7100000009</v>
      </c>
      <c r="C11" s="67">
        <v>13520124.48</v>
      </c>
      <c r="I11" s="825"/>
      <c r="J11" s="826"/>
      <c r="K11" s="825"/>
      <c r="L11" s="826"/>
      <c r="M11" s="825"/>
      <c r="N11" s="825"/>
      <c r="O11" s="826"/>
      <c r="P11" s="826"/>
      <c r="Q11" s="826"/>
      <c r="R11" s="826"/>
    </row>
    <row r="12" spans="1:59" s="3" customFormat="1" x14ac:dyDescent="0.2">
      <c r="A12" s="69">
        <v>2011</v>
      </c>
      <c r="B12" s="67">
        <v>7396016.9539999999</v>
      </c>
      <c r="C12" s="67">
        <v>14791345.33</v>
      </c>
      <c r="I12" s="825"/>
      <c r="J12" s="826"/>
      <c r="K12" s="825"/>
      <c r="L12" s="826"/>
      <c r="M12" s="825"/>
      <c r="N12" s="825"/>
      <c r="O12" s="826"/>
      <c r="P12" s="826"/>
      <c r="Q12" s="826"/>
      <c r="R12" s="826"/>
    </row>
    <row r="13" spans="1:59" s="3" customFormat="1" x14ac:dyDescent="0.2">
      <c r="A13" s="69">
        <v>2012</v>
      </c>
      <c r="B13" s="67">
        <v>6920567.8799999999</v>
      </c>
      <c r="C13" s="67">
        <v>13114717.66</v>
      </c>
      <c r="I13" s="825"/>
      <c r="J13" s="826"/>
      <c r="K13" s="825"/>
      <c r="L13" s="826"/>
      <c r="M13" s="825"/>
      <c r="N13" s="825"/>
      <c r="O13" s="826"/>
      <c r="P13" s="826"/>
      <c r="Q13" s="826"/>
      <c r="R13" s="826"/>
    </row>
    <row r="14" spans="1:59" s="3" customFormat="1" x14ac:dyDescent="0.2">
      <c r="A14" s="69">
        <v>2013</v>
      </c>
      <c r="B14" s="67">
        <v>7238971.4199999981</v>
      </c>
      <c r="C14" s="67">
        <v>12969210.890000001</v>
      </c>
      <c r="I14" s="825"/>
      <c r="J14" s="826"/>
      <c r="K14" s="825"/>
      <c r="L14" s="826"/>
      <c r="M14" s="825"/>
      <c r="N14" s="825"/>
      <c r="O14" s="826"/>
      <c r="P14" s="826"/>
      <c r="Q14" s="826"/>
      <c r="R14" s="826"/>
    </row>
    <row r="15" spans="1:59" s="3" customFormat="1" x14ac:dyDescent="0.2">
      <c r="A15" s="69">
        <v>2014</v>
      </c>
      <c r="B15" s="67">
        <v>9221267.7799999993</v>
      </c>
      <c r="C15" s="67">
        <v>15504283.699999999</v>
      </c>
      <c r="I15" s="825"/>
      <c r="J15" s="826"/>
      <c r="K15" s="825"/>
      <c r="L15" s="826"/>
      <c r="M15" s="825"/>
      <c r="N15" s="825"/>
      <c r="O15" s="826"/>
      <c r="P15" s="826"/>
      <c r="Q15" s="826"/>
      <c r="R15" s="826"/>
    </row>
    <row r="16" spans="1:59" x14ac:dyDescent="0.2">
      <c r="A16" s="69">
        <v>2015</v>
      </c>
      <c r="B16" s="67">
        <v>10073616.789999999</v>
      </c>
      <c r="C16" s="67">
        <v>15331260.02</v>
      </c>
    </row>
    <row r="17" spans="1:19" x14ac:dyDescent="0.2">
      <c r="A17" s="69">
        <v>2016</v>
      </c>
      <c r="B17" s="67">
        <v>12173799.470000001</v>
      </c>
      <c r="C17" s="67">
        <v>17317520.699999999</v>
      </c>
      <c r="K17" s="825"/>
    </row>
    <row r="18" spans="1:19" x14ac:dyDescent="0.2">
      <c r="A18" s="69">
        <v>2017</v>
      </c>
      <c r="B18" s="67">
        <v>12290926.689999999</v>
      </c>
      <c r="C18" s="67">
        <v>17007277.280000001</v>
      </c>
    </row>
    <row r="19" spans="1:19" x14ac:dyDescent="0.2">
      <c r="A19" s="69">
        <v>2018</v>
      </c>
      <c r="B19" s="67">
        <v>12617987.810000001</v>
      </c>
      <c r="C19" s="67">
        <v>16780902.989999998</v>
      </c>
    </row>
    <row r="20" spans="1:19" x14ac:dyDescent="0.2">
      <c r="A20" s="69">
        <v>2019</v>
      </c>
      <c r="B20" s="67">
        <v>12836046.01</v>
      </c>
      <c r="C20" s="67">
        <v>16529584.880000001</v>
      </c>
    </row>
    <row r="21" spans="1:19" x14ac:dyDescent="0.2">
      <c r="A21" s="69">
        <v>2020</v>
      </c>
      <c r="B21" s="67">
        <v>14546517.48</v>
      </c>
      <c r="C21" s="67">
        <v>17958052.579999998</v>
      </c>
    </row>
    <row r="22" spans="1:19" ht="12" customHeight="1" x14ac:dyDescent="0.2">
      <c r="A22" s="69">
        <v>2021</v>
      </c>
      <c r="B22" s="67">
        <v>16747086.77</v>
      </c>
      <c r="C22" s="67">
        <v>18669851.620000001</v>
      </c>
    </row>
    <row r="23" spans="1:19" x14ac:dyDescent="0.2">
      <c r="A23" s="724">
        <v>2022</v>
      </c>
      <c r="B23" s="67">
        <v>17477995.73</v>
      </c>
      <c r="C23" s="67">
        <v>18399044.16</v>
      </c>
      <c r="S23" t="s">
        <v>295</v>
      </c>
    </row>
    <row r="24" spans="1:19" x14ac:dyDescent="0.2">
      <c r="A24" s="829">
        <v>2023</v>
      </c>
      <c r="B24" s="831">
        <v>21921777.66</v>
      </c>
      <c r="C24" s="831">
        <v>21921777.66</v>
      </c>
    </row>
    <row r="38" ht="15" customHeight="1" x14ac:dyDescent="0.2"/>
    <row r="41" ht="15" customHeight="1" x14ac:dyDescent="0.2"/>
    <row r="56" spans="5:23" ht="14.25" customHeight="1" x14ac:dyDescent="0.2"/>
    <row r="60" spans="5:23" x14ac:dyDescent="0.2">
      <c r="E60" s="163"/>
      <c r="F60" s="62"/>
      <c r="H60" s="163"/>
      <c r="I60" s="533"/>
      <c r="J60" s="532"/>
      <c r="K60" s="532"/>
      <c r="W60" s="828"/>
    </row>
    <row r="61" spans="5:23" x14ac:dyDescent="0.2">
      <c r="E61" s="163"/>
      <c r="F61" s="62"/>
      <c r="H61" s="163"/>
      <c r="I61" s="533"/>
    </row>
    <row r="62" spans="5:23" x14ac:dyDescent="0.2">
      <c r="E62" s="163"/>
      <c r="F62" s="62"/>
      <c r="H62" s="163"/>
      <c r="I62" s="533"/>
    </row>
    <row r="63" spans="5:23" x14ac:dyDescent="0.2">
      <c r="E63" s="163"/>
      <c r="F63" s="62"/>
      <c r="H63" s="163"/>
      <c r="I63" s="533"/>
    </row>
    <row r="64" spans="5:23" x14ac:dyDescent="0.2">
      <c r="E64" s="163"/>
      <c r="F64" s="62"/>
      <c r="H64" s="163"/>
      <c r="I64" s="533"/>
    </row>
    <row r="65" spans="5:11" x14ac:dyDescent="0.2">
      <c r="E65" s="163"/>
      <c r="F65" s="62"/>
      <c r="G65" s="163"/>
      <c r="H65" s="163"/>
      <c r="I65" s="533"/>
      <c r="J65" s="163"/>
      <c r="K65" s="163"/>
    </row>
    <row r="66" spans="5:11" x14ac:dyDescent="0.2">
      <c r="E66" s="163"/>
      <c r="F66" s="62"/>
      <c r="G66" s="62"/>
      <c r="H66" s="163"/>
      <c r="I66" s="533"/>
      <c r="J66" s="62"/>
      <c r="K66" s="62"/>
    </row>
    <row r="67" spans="5:11" x14ac:dyDescent="0.2">
      <c r="E67" s="163"/>
      <c r="F67" s="62"/>
      <c r="H67" s="163"/>
      <c r="I67" s="533"/>
    </row>
    <row r="68" spans="5:11" x14ac:dyDescent="0.2">
      <c r="E68" s="163"/>
      <c r="F68" s="62"/>
      <c r="H68" s="163"/>
      <c r="I68" s="533"/>
    </row>
    <row r="69" spans="5:11" x14ac:dyDescent="0.2">
      <c r="E69" s="163"/>
      <c r="F69" s="62"/>
      <c r="H69" s="163"/>
      <c r="I69" s="533"/>
    </row>
    <row r="70" spans="5:11" x14ac:dyDescent="0.2">
      <c r="E70" s="163"/>
      <c r="F70" s="62"/>
      <c r="H70" s="163"/>
      <c r="I70" s="533"/>
    </row>
    <row r="71" spans="5:11" x14ac:dyDescent="0.2">
      <c r="E71" s="163"/>
      <c r="F71" s="62"/>
      <c r="H71" s="163"/>
      <c r="I71" s="534"/>
    </row>
    <row r="72" spans="5:11" x14ac:dyDescent="0.2">
      <c r="E72" s="163"/>
      <c r="F72" s="62"/>
      <c r="H72" s="163"/>
      <c r="I72" s="534"/>
    </row>
    <row r="73" spans="5:11" x14ac:dyDescent="0.2">
      <c r="E73" s="163"/>
      <c r="F73" s="62"/>
      <c r="H73" s="163"/>
      <c r="I73" s="534"/>
    </row>
    <row r="74" spans="5:11" x14ac:dyDescent="0.2">
      <c r="E74" s="163"/>
      <c r="F74" s="62"/>
      <c r="H74" s="163"/>
      <c r="I74" s="70"/>
    </row>
    <row r="77" spans="5:11" x14ac:dyDescent="0.2">
      <c r="F77" s="62"/>
      <c r="I77" s="62"/>
    </row>
    <row r="88" spans="5:23" x14ac:dyDescent="0.2"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</row>
  </sheetData>
  <pageMargins left="0.55118110236220474" right="0.55118110236220474" top="0.6692913385826772" bottom="0.31496062992125984" header="0.35433070866141736" footer="0.19685039370078741"/>
  <pageSetup paperSize="9" scale="90" orientation="landscape" r:id="rId1"/>
  <headerFooter alignWithMargins="0">
    <oddHeader>&amp;L&amp;7Seção Financeira/ SADM / EPSJV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54941-E9C7-44DB-938C-5C4075001457}">
  <sheetPr>
    <tabColor rgb="FF7030A0"/>
  </sheetPr>
  <dimension ref="A1:CA86"/>
  <sheetViews>
    <sheetView zoomScaleNormal="100" workbookViewId="0">
      <selection activeCell="F32" sqref="F32"/>
    </sheetView>
  </sheetViews>
  <sheetFormatPr defaultRowHeight="12.75" x14ac:dyDescent="0.2"/>
  <cols>
    <col min="2" max="2" width="15.140625" bestFit="1" customWidth="1"/>
    <col min="3" max="3" width="18.7109375" bestFit="1" customWidth="1"/>
    <col min="4" max="5" width="14.5703125" bestFit="1" customWidth="1"/>
    <col min="6" max="6" width="15.7109375" customWidth="1"/>
    <col min="7" max="8" width="14.5703125" bestFit="1" customWidth="1"/>
    <col min="9" max="12" width="14.42578125" customWidth="1"/>
    <col min="13" max="17" width="15.7109375" customWidth="1"/>
    <col min="18" max="18" width="17.7109375" customWidth="1"/>
    <col min="19" max="19" width="14.42578125" bestFit="1" customWidth="1"/>
    <col min="20" max="20" width="14.5703125" bestFit="1" customWidth="1"/>
    <col min="21" max="21" width="13.28515625" bestFit="1" customWidth="1"/>
    <col min="22" max="22" width="14" customWidth="1"/>
    <col min="23" max="23" width="14.42578125" bestFit="1" customWidth="1"/>
  </cols>
  <sheetData>
    <row r="1" spans="1:79" x14ac:dyDescent="0.2">
      <c r="C1" s="163"/>
    </row>
    <row r="3" spans="1:79" x14ac:dyDescent="0.2">
      <c r="C3" s="822"/>
      <c r="D3" s="819">
        <v>2009</v>
      </c>
      <c r="E3" s="819">
        <v>2010</v>
      </c>
      <c r="F3" s="819">
        <v>2011</v>
      </c>
      <c r="G3" s="819">
        <v>2012</v>
      </c>
      <c r="H3" s="819">
        <v>2013</v>
      </c>
      <c r="I3" s="819">
        <v>2014</v>
      </c>
      <c r="J3" s="819">
        <v>2015</v>
      </c>
      <c r="K3" s="819">
        <v>2016</v>
      </c>
      <c r="L3" s="819">
        <v>2017</v>
      </c>
      <c r="M3" s="819">
        <v>2018</v>
      </c>
      <c r="N3" s="819">
        <v>2019</v>
      </c>
      <c r="O3" s="819">
        <v>2020</v>
      </c>
      <c r="P3" s="819">
        <v>2021</v>
      </c>
      <c r="Q3" s="820">
        <v>2022</v>
      </c>
      <c r="R3" s="821">
        <v>2023</v>
      </c>
    </row>
    <row r="4" spans="1:79" x14ac:dyDescent="0.2">
      <c r="C4" s="822" t="s">
        <v>412</v>
      </c>
      <c r="D4" s="845">
        <v>594758.81000000006</v>
      </c>
      <c r="E4" s="845">
        <v>225515.38</v>
      </c>
      <c r="F4" s="845">
        <v>59972.69</v>
      </c>
      <c r="G4" s="726">
        <v>178855.99999999997</v>
      </c>
      <c r="H4" s="845">
        <v>536048.62</v>
      </c>
      <c r="I4" s="726">
        <v>825644.16</v>
      </c>
      <c r="J4" s="726">
        <v>173991.84</v>
      </c>
      <c r="K4" s="726">
        <v>467485.59</v>
      </c>
      <c r="L4" s="726">
        <v>113652.23</v>
      </c>
      <c r="M4" s="726">
        <v>227345.53</v>
      </c>
      <c r="N4" s="726">
        <v>279446.74</v>
      </c>
      <c r="O4" s="726">
        <v>69986.59</v>
      </c>
      <c r="P4" s="726">
        <v>920016.57</v>
      </c>
      <c r="Q4" s="727">
        <v>887409.83</v>
      </c>
      <c r="R4" s="823">
        <v>2731562.6999999997</v>
      </c>
      <c r="T4" s="62"/>
    </row>
    <row r="5" spans="1:79" x14ac:dyDescent="0.2">
      <c r="C5" s="822" t="s">
        <v>413</v>
      </c>
      <c r="D5" s="845">
        <v>1339935.69</v>
      </c>
      <c r="E5" s="845">
        <v>480960.76</v>
      </c>
      <c r="F5" s="845">
        <v>119939.8</v>
      </c>
      <c r="G5" s="845">
        <v>338938.36</v>
      </c>
      <c r="H5" s="845">
        <v>960375.06</v>
      </c>
      <c r="I5" s="845">
        <v>1388206.22</v>
      </c>
      <c r="J5" s="845">
        <v>264802.03000000003</v>
      </c>
      <c r="K5" s="845">
        <v>665009.42000000004</v>
      </c>
      <c r="L5" s="845">
        <v>157263.57</v>
      </c>
      <c r="M5" s="845">
        <v>302351.15999999997</v>
      </c>
      <c r="N5" s="845">
        <v>359856.81</v>
      </c>
      <c r="O5" s="845">
        <v>86400.26</v>
      </c>
      <c r="P5" s="845">
        <v>1025645.42</v>
      </c>
      <c r="Q5" s="845">
        <v>934174.2</v>
      </c>
      <c r="R5" s="823">
        <v>2731562.6999999997</v>
      </c>
      <c r="T5" s="62"/>
    </row>
    <row r="6" spans="1:79" ht="18.75" customHeight="1" x14ac:dyDescent="0.2">
      <c r="C6" s="979" t="s">
        <v>455</v>
      </c>
      <c r="D6" s="852"/>
      <c r="E6" s="852"/>
      <c r="F6" s="852"/>
      <c r="G6" s="852"/>
      <c r="H6" s="852"/>
      <c r="I6" s="853"/>
      <c r="J6" s="853"/>
      <c r="K6" s="853"/>
      <c r="L6" s="853"/>
      <c r="M6" s="853"/>
      <c r="N6" s="853"/>
      <c r="O6" s="853"/>
      <c r="P6" s="853"/>
      <c r="Q6" s="854"/>
      <c r="R6" s="854"/>
    </row>
    <row r="7" spans="1:79" ht="12" customHeight="1" x14ac:dyDescent="0.2"/>
    <row r="8" spans="1:79" s="67" customFormat="1" ht="26.85" customHeight="1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 s="824"/>
      <c r="U8" s="824"/>
      <c r="V8" s="824"/>
      <c r="W8" s="824"/>
      <c r="X8" s="824"/>
      <c r="Y8" s="824"/>
      <c r="Z8" s="824"/>
      <c r="AA8" s="824"/>
      <c r="AB8" s="824"/>
      <c r="AC8" s="824"/>
      <c r="AD8" s="824"/>
      <c r="AE8" s="824"/>
      <c r="AF8" s="824"/>
      <c r="AG8" s="824"/>
      <c r="AH8" s="824"/>
      <c r="AI8" s="824"/>
      <c r="AJ8" s="824"/>
      <c r="AK8" s="824"/>
      <c r="AL8" s="824"/>
      <c r="AM8" s="824"/>
      <c r="AN8" s="824"/>
      <c r="AO8" s="824"/>
      <c r="AP8" s="824"/>
      <c r="AQ8" s="824"/>
      <c r="AR8" s="824"/>
      <c r="AS8" s="824"/>
      <c r="AT8" s="824"/>
      <c r="AU8" s="824"/>
      <c r="AV8" s="824"/>
      <c r="AW8" s="824"/>
      <c r="AX8" s="824"/>
      <c r="AY8" s="824"/>
      <c r="AZ8" s="824"/>
      <c r="BA8" s="824"/>
      <c r="BB8" s="824"/>
      <c r="BC8" s="824"/>
      <c r="BD8" s="824"/>
      <c r="BE8" s="824"/>
      <c r="BF8" s="824"/>
      <c r="BG8" s="824"/>
      <c r="BH8" s="824"/>
      <c r="BI8" s="824"/>
      <c r="BJ8" s="824"/>
      <c r="BK8" s="824"/>
      <c r="BL8" s="824"/>
      <c r="BM8" s="824"/>
      <c r="BN8" s="824"/>
      <c r="BO8" s="824"/>
      <c r="BP8" s="824"/>
      <c r="BQ8" s="824"/>
      <c r="BR8" s="824"/>
      <c r="BS8" s="824"/>
      <c r="BT8" s="824"/>
      <c r="BU8" s="824"/>
      <c r="BV8" s="824"/>
      <c r="BW8" s="824"/>
      <c r="BX8" s="824"/>
      <c r="BY8" s="824"/>
      <c r="BZ8" s="824"/>
      <c r="CA8" s="824"/>
    </row>
    <row r="9" spans="1:79" s="3" customFormat="1" ht="15" x14ac:dyDescent="0.2">
      <c r="I9" s="825"/>
      <c r="J9" s="826"/>
      <c r="K9" s="825"/>
      <c r="L9" s="826"/>
      <c r="M9" s="825"/>
      <c r="N9" s="825"/>
      <c r="O9" s="826"/>
      <c r="P9" s="826"/>
      <c r="Q9" s="826"/>
      <c r="R9" s="827"/>
    </row>
    <row r="10" spans="1:79" s="3" customFormat="1" ht="15" x14ac:dyDescent="0.2">
      <c r="A10" s="74"/>
      <c r="B10" s="822" t="s">
        <v>412</v>
      </c>
      <c r="C10" s="822" t="s">
        <v>413</v>
      </c>
      <c r="I10" s="825"/>
      <c r="J10" s="826"/>
      <c r="K10" s="825"/>
      <c r="L10" s="826"/>
      <c r="M10" s="825"/>
      <c r="N10" s="825"/>
      <c r="O10" s="826"/>
      <c r="P10" s="826"/>
      <c r="Q10" s="826"/>
      <c r="R10" s="827"/>
    </row>
    <row r="11" spans="1:79" s="3" customFormat="1" ht="15" x14ac:dyDescent="0.2">
      <c r="A11" s="819">
        <v>2009</v>
      </c>
      <c r="B11" s="67">
        <v>594758.81000000006</v>
      </c>
      <c r="C11" s="67">
        <v>1339935.69</v>
      </c>
      <c r="I11" s="825"/>
      <c r="J11" s="826"/>
      <c r="K11" s="825"/>
      <c r="L11" s="826"/>
      <c r="M11" s="825"/>
      <c r="N11" s="825"/>
      <c r="O11" s="826"/>
      <c r="P11" s="826"/>
      <c r="Q11" s="826"/>
      <c r="R11" s="827"/>
    </row>
    <row r="12" spans="1:79" s="3" customFormat="1" ht="15" x14ac:dyDescent="0.2">
      <c r="A12" s="819">
        <v>2010</v>
      </c>
      <c r="B12" s="67">
        <v>225515.38</v>
      </c>
      <c r="C12" s="67">
        <v>480960.76</v>
      </c>
      <c r="I12" s="825"/>
      <c r="J12" s="826"/>
      <c r="K12" s="825"/>
      <c r="L12" s="826"/>
      <c r="M12" s="825"/>
      <c r="N12" s="825"/>
      <c r="O12" s="826"/>
      <c r="P12" s="826"/>
      <c r="Q12" s="826"/>
      <c r="R12" s="827"/>
    </row>
    <row r="13" spans="1:79" s="3" customFormat="1" ht="15" x14ac:dyDescent="0.2">
      <c r="A13" s="819">
        <v>2011</v>
      </c>
      <c r="B13" s="67">
        <v>59972.69</v>
      </c>
      <c r="C13" s="67">
        <v>119939.8</v>
      </c>
      <c r="I13" s="825"/>
      <c r="J13" s="826"/>
      <c r="K13" s="825"/>
      <c r="L13" s="826"/>
      <c r="M13" s="825"/>
      <c r="N13" s="825"/>
      <c r="O13" s="826"/>
      <c r="P13" s="826"/>
      <c r="Q13" s="826"/>
      <c r="R13" s="827"/>
    </row>
    <row r="14" spans="1:79" x14ac:dyDescent="0.2">
      <c r="A14" s="819">
        <v>2012</v>
      </c>
      <c r="B14" s="726">
        <v>178855.99999999997</v>
      </c>
      <c r="C14" s="67">
        <v>338938.36</v>
      </c>
    </row>
    <row r="15" spans="1:79" x14ac:dyDescent="0.2">
      <c r="A15" s="819">
        <v>2013</v>
      </c>
      <c r="B15" s="67">
        <v>536048.62</v>
      </c>
      <c r="C15" s="67">
        <v>960375.06</v>
      </c>
      <c r="K15" s="825"/>
    </row>
    <row r="16" spans="1:79" x14ac:dyDescent="0.2">
      <c r="A16" s="819">
        <v>2014</v>
      </c>
      <c r="B16" s="726">
        <v>825644.16</v>
      </c>
      <c r="C16" s="67">
        <v>1388206.22</v>
      </c>
    </row>
    <row r="17" spans="1:19" x14ac:dyDescent="0.2">
      <c r="A17" s="819">
        <v>2015</v>
      </c>
      <c r="B17" s="726">
        <v>173991.84</v>
      </c>
      <c r="C17" s="67">
        <v>264802.03000000003</v>
      </c>
    </row>
    <row r="18" spans="1:19" x14ac:dyDescent="0.2">
      <c r="A18" s="819">
        <v>2016</v>
      </c>
      <c r="B18" s="726">
        <v>467485.59</v>
      </c>
      <c r="C18" s="67">
        <v>665009.42000000004</v>
      </c>
    </row>
    <row r="19" spans="1:19" x14ac:dyDescent="0.2">
      <c r="A19" s="819">
        <v>2017</v>
      </c>
      <c r="B19" s="726">
        <v>113652.23</v>
      </c>
      <c r="C19" s="67">
        <v>157263.57</v>
      </c>
    </row>
    <row r="20" spans="1:19" x14ac:dyDescent="0.2">
      <c r="A20" s="819">
        <v>2018</v>
      </c>
      <c r="B20" s="726">
        <v>227345.53</v>
      </c>
      <c r="C20" s="67">
        <v>302351.15999999997</v>
      </c>
    </row>
    <row r="21" spans="1:19" x14ac:dyDescent="0.2">
      <c r="A21" s="819">
        <v>2019</v>
      </c>
      <c r="B21" s="726">
        <v>279446.74</v>
      </c>
      <c r="C21" s="67">
        <v>359856.81</v>
      </c>
      <c r="S21" t="s">
        <v>295</v>
      </c>
    </row>
    <row r="22" spans="1:19" x14ac:dyDescent="0.2">
      <c r="A22" s="819">
        <v>2020</v>
      </c>
      <c r="B22" s="726">
        <v>69986.59</v>
      </c>
      <c r="C22" s="67">
        <v>86400.26</v>
      </c>
    </row>
    <row r="23" spans="1:19" x14ac:dyDescent="0.2">
      <c r="A23" s="819">
        <v>2021</v>
      </c>
      <c r="B23" s="726">
        <v>920016.57</v>
      </c>
      <c r="C23" s="67">
        <v>1025645.42</v>
      </c>
    </row>
    <row r="24" spans="1:19" x14ac:dyDescent="0.2">
      <c r="A24" s="820">
        <v>2022</v>
      </c>
      <c r="B24" s="727">
        <v>887409.83</v>
      </c>
      <c r="C24" s="67">
        <v>934174.2</v>
      </c>
    </row>
    <row r="25" spans="1:19" x14ac:dyDescent="0.2">
      <c r="A25" s="821">
        <v>2023</v>
      </c>
      <c r="B25" s="823">
        <v>2731562.6999999997</v>
      </c>
      <c r="C25" s="823">
        <v>2731562.6999999997</v>
      </c>
    </row>
    <row r="36" ht="15" customHeight="1" x14ac:dyDescent="0.2"/>
    <row r="39" ht="15" customHeight="1" x14ac:dyDescent="0.2"/>
    <row r="54" spans="5:23" ht="14.25" customHeight="1" x14ac:dyDescent="0.2"/>
    <row r="58" spans="5:23" x14ac:dyDescent="0.2">
      <c r="E58" s="163"/>
      <c r="F58" s="62"/>
      <c r="H58" s="163"/>
      <c r="I58" s="533"/>
      <c r="J58" s="532"/>
      <c r="K58" s="532"/>
      <c r="W58" s="828"/>
    </row>
    <row r="59" spans="5:23" x14ac:dyDescent="0.2">
      <c r="E59" s="163"/>
      <c r="F59" s="62"/>
      <c r="H59" s="163"/>
      <c r="I59" s="533"/>
    </row>
    <row r="60" spans="5:23" x14ac:dyDescent="0.2">
      <c r="E60" s="163"/>
      <c r="F60" s="62"/>
      <c r="H60" s="163"/>
      <c r="I60" s="533"/>
    </row>
    <row r="61" spans="5:23" x14ac:dyDescent="0.2">
      <c r="E61" s="163"/>
      <c r="F61" s="62"/>
      <c r="H61" s="163"/>
      <c r="I61" s="533"/>
    </row>
    <row r="62" spans="5:23" x14ac:dyDescent="0.2">
      <c r="E62" s="163"/>
      <c r="F62" s="62"/>
      <c r="H62" s="163"/>
      <c r="I62" s="533"/>
    </row>
    <row r="63" spans="5:23" x14ac:dyDescent="0.2">
      <c r="E63" s="163"/>
      <c r="F63" s="62"/>
      <c r="G63" s="163"/>
      <c r="H63" s="163"/>
      <c r="I63" s="533"/>
      <c r="J63" s="163"/>
      <c r="K63" s="163"/>
    </row>
    <row r="64" spans="5:23" x14ac:dyDescent="0.2">
      <c r="E64" s="163"/>
      <c r="F64" s="62"/>
      <c r="G64" s="62"/>
      <c r="H64" s="163"/>
      <c r="I64" s="533"/>
      <c r="J64" s="62"/>
      <c r="K64" s="62"/>
    </row>
    <row r="65" spans="5:9" x14ac:dyDescent="0.2">
      <c r="E65" s="163"/>
      <c r="F65" s="62"/>
      <c r="H65" s="163"/>
      <c r="I65" s="533"/>
    </row>
    <row r="66" spans="5:9" x14ac:dyDescent="0.2">
      <c r="E66" s="163"/>
      <c r="F66" s="62"/>
      <c r="H66" s="163"/>
      <c r="I66" s="533"/>
    </row>
    <row r="67" spans="5:9" x14ac:dyDescent="0.2">
      <c r="E67" s="163"/>
      <c r="F67" s="62"/>
      <c r="H67" s="163"/>
      <c r="I67" s="533"/>
    </row>
    <row r="68" spans="5:9" x14ac:dyDescent="0.2">
      <c r="E68" s="163"/>
      <c r="F68" s="62"/>
      <c r="H68" s="163"/>
      <c r="I68" s="533"/>
    </row>
    <row r="69" spans="5:9" x14ac:dyDescent="0.2">
      <c r="E69" s="163"/>
      <c r="F69" s="62"/>
      <c r="H69" s="163"/>
      <c r="I69" s="534"/>
    </row>
    <row r="70" spans="5:9" x14ac:dyDescent="0.2">
      <c r="E70" s="163"/>
      <c r="F70" s="62"/>
      <c r="H70" s="163"/>
      <c r="I70" s="534"/>
    </row>
    <row r="71" spans="5:9" x14ac:dyDescent="0.2">
      <c r="E71" s="163"/>
      <c r="F71" s="62"/>
      <c r="H71" s="163"/>
      <c r="I71" s="534"/>
    </row>
    <row r="72" spans="5:9" x14ac:dyDescent="0.2">
      <c r="E72" s="163"/>
      <c r="F72" s="62"/>
      <c r="H72" s="163"/>
      <c r="I72" s="70"/>
    </row>
    <row r="75" spans="5:9" x14ac:dyDescent="0.2">
      <c r="F75" s="62"/>
      <c r="I75" s="62"/>
    </row>
    <row r="86" spans="5:23" x14ac:dyDescent="0.2"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</row>
  </sheetData>
  <pageMargins left="0.55118110236220474" right="0.55118110236220474" top="0.6692913385826772" bottom="0.31496062992125984" header="0.35433070866141736" footer="0.19685039370078741"/>
  <pageSetup paperSize="9" scale="90" orientation="landscape" r:id="rId1"/>
  <headerFooter alignWithMargins="0">
    <oddHeader>&amp;L&amp;7Seção Financeira/ SADM / EPSJV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657"/>
  <sheetViews>
    <sheetView topLeftCell="A33" zoomScaleNormal="100" workbookViewId="0">
      <pane xSplit="2" topLeftCell="L1" activePane="topRight" state="frozen"/>
      <selection activeCell="B49" sqref="B49"/>
      <selection pane="topRight" activeCell="E27" sqref="E27"/>
    </sheetView>
  </sheetViews>
  <sheetFormatPr defaultColWidth="9.28515625" defaultRowHeight="11.25" x14ac:dyDescent="0.2"/>
  <cols>
    <col min="1" max="1" width="5.42578125" style="14" customWidth="1"/>
    <col min="2" max="2" width="27.85546875" style="1" bestFit="1" customWidth="1"/>
    <col min="3" max="4" width="10.28515625" style="3" customWidth="1"/>
    <col min="5" max="5" width="10" style="3" bestFit="1" customWidth="1"/>
    <col min="6" max="6" width="10" style="3" customWidth="1"/>
    <col min="7" max="7" width="10.28515625" style="3" customWidth="1"/>
    <col min="8" max="9" width="10" style="1" bestFit="1" customWidth="1"/>
    <col min="10" max="10" width="10.28515625" style="1" customWidth="1"/>
    <col min="11" max="14" width="11.28515625" style="1" customWidth="1"/>
    <col min="15" max="15" width="12.7109375" style="1" customWidth="1"/>
    <col min="16" max="16" width="12.28515625" style="1" customWidth="1"/>
    <col min="17" max="17" width="7.42578125" style="1" customWidth="1"/>
    <col min="18" max="18" width="10.42578125" style="1" customWidth="1"/>
    <col min="19" max="19" width="10" style="1" bestFit="1" customWidth="1"/>
    <col min="20" max="20" width="11.28515625" style="1" bestFit="1" customWidth="1"/>
    <col min="21" max="25" width="9.28515625" style="1"/>
    <col min="26" max="26" width="9.28515625" style="1" bestFit="1" customWidth="1"/>
    <col min="27" max="16384" width="9.28515625" style="1"/>
  </cols>
  <sheetData>
    <row r="1" spans="1:27" ht="15" x14ac:dyDescent="0.25">
      <c r="A1" s="61" t="s">
        <v>418</v>
      </c>
    </row>
    <row r="2" spans="1:27" ht="18" x14ac:dyDescent="0.25">
      <c r="A2" s="876" t="s">
        <v>78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203"/>
    </row>
    <row r="3" spans="1:27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117" t="s">
        <v>16</v>
      </c>
      <c r="G3" s="117" t="s">
        <v>17</v>
      </c>
      <c r="H3" s="101" t="s">
        <v>3</v>
      </c>
      <c r="I3" s="83" t="s">
        <v>4</v>
      </c>
      <c r="J3" s="116" t="s">
        <v>5</v>
      </c>
      <c r="K3" s="116" t="s">
        <v>6</v>
      </c>
      <c r="L3" s="83" t="s">
        <v>7</v>
      </c>
      <c r="M3" s="116" t="s">
        <v>8</v>
      </c>
      <c r="N3" s="118" t="s">
        <v>9</v>
      </c>
      <c r="O3" s="119" t="s">
        <v>28</v>
      </c>
      <c r="P3" s="57" t="s">
        <v>157</v>
      </c>
      <c r="Q3" s="122" t="s">
        <v>76</v>
      </c>
      <c r="R3" s="112"/>
      <c r="S3" s="112"/>
      <c r="T3" s="112"/>
      <c r="U3" s="112"/>
      <c r="V3" s="112"/>
      <c r="W3" s="112"/>
      <c r="X3" s="112"/>
      <c r="Y3" s="112"/>
      <c r="Z3" s="112"/>
      <c r="AA3" s="112"/>
    </row>
    <row r="4" spans="1:27" ht="14.25" customHeight="1" x14ac:dyDescent="0.2">
      <c r="A4" s="127">
        <v>14</v>
      </c>
      <c r="B4" s="128" t="s">
        <v>10</v>
      </c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0">
        <f t="shared" ref="O4:O10" si="0">SUM(C4:N4)</f>
        <v>0</v>
      </c>
      <c r="P4" s="8"/>
      <c r="Q4" s="31" t="e">
        <f>O4/P4*100</f>
        <v>#DIV/0!</v>
      </c>
      <c r="R4" s="28"/>
    </row>
    <row r="5" spans="1:27" ht="14.25" customHeight="1" x14ac:dyDescent="0.2">
      <c r="A5" s="468">
        <v>18</v>
      </c>
      <c r="B5" s="128" t="s">
        <v>153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8">
        <f>SUM(C5:N5)</f>
        <v>0</v>
      </c>
      <c r="P5" s="8"/>
      <c r="Q5" s="31"/>
      <c r="R5" s="28"/>
    </row>
    <row r="6" spans="1:27" ht="14.25" customHeight="1" x14ac:dyDescent="0.2">
      <c r="A6" s="127">
        <v>30</v>
      </c>
      <c r="B6" s="128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8">
        <f>SUM(P7:P10)</f>
        <v>0</v>
      </c>
      <c r="Q6" s="31"/>
      <c r="R6" s="17"/>
    </row>
    <row r="7" spans="1:27" ht="12.4" customHeight="1" x14ac:dyDescent="0.2">
      <c r="A7" s="129"/>
      <c r="B7" s="115" t="s">
        <v>24</v>
      </c>
      <c r="C7" s="372"/>
      <c r="D7" s="372"/>
      <c r="E7" s="372"/>
      <c r="F7" s="372"/>
      <c r="G7" s="372"/>
      <c r="H7" s="377"/>
      <c r="I7" s="372"/>
      <c r="J7" s="372"/>
      <c r="K7" s="377"/>
      <c r="L7" s="372"/>
      <c r="M7" s="372"/>
      <c r="N7" s="372"/>
      <c r="O7" s="9">
        <f t="shared" si="0"/>
        <v>0</v>
      </c>
      <c r="P7" s="10"/>
      <c r="Q7" s="38"/>
      <c r="R7" s="17"/>
    </row>
    <row r="8" spans="1:27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 t="shared" si="0"/>
        <v>0</v>
      </c>
      <c r="P8" s="10"/>
      <c r="Q8" s="38"/>
      <c r="R8" s="17"/>
    </row>
    <row r="9" spans="1:27" ht="12.4" customHeight="1" x14ac:dyDescent="0.2">
      <c r="A9" s="130"/>
      <c r="B9" s="6" t="s">
        <v>140</v>
      </c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10">
        <f t="shared" si="0"/>
        <v>0</v>
      </c>
      <c r="P9" s="10"/>
      <c r="Q9" s="38"/>
      <c r="R9" s="17"/>
    </row>
    <row r="10" spans="1:27" ht="12.4" customHeight="1" x14ac:dyDescent="0.2">
      <c r="A10" s="131"/>
      <c r="B10" s="5" t="s">
        <v>305</v>
      </c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9">
        <f t="shared" si="0"/>
        <v>0</v>
      </c>
      <c r="P10" s="10"/>
      <c r="Q10" s="38"/>
      <c r="R10" s="17"/>
    </row>
    <row r="11" spans="1:27" ht="14.25" customHeight="1" x14ac:dyDescent="0.2">
      <c r="A11" s="127">
        <v>33</v>
      </c>
      <c r="B11" s="128" t="s">
        <v>18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0</v>
      </c>
      <c r="P11" s="7">
        <f>SUM(P12:P15)</f>
        <v>0</v>
      </c>
      <c r="Q11" s="31" t="e">
        <f>O11/P11*100</f>
        <v>#DIV/0!</v>
      </c>
      <c r="R11" s="17"/>
    </row>
    <row r="12" spans="1:27" ht="14.25" customHeight="1" x14ac:dyDescent="0.2">
      <c r="A12" s="132"/>
      <c r="B12" s="115" t="s">
        <v>112</v>
      </c>
      <c r="C12" s="370"/>
      <c r="D12" s="370"/>
      <c r="E12" s="370"/>
      <c r="F12" s="370"/>
      <c r="G12" s="370"/>
      <c r="H12" s="370"/>
      <c r="I12" s="370"/>
      <c r="J12" s="370"/>
      <c r="K12" s="381"/>
      <c r="L12" s="370"/>
      <c r="M12" s="370"/>
      <c r="N12" s="370"/>
      <c r="O12" s="9">
        <f>SUM(C12:N12)</f>
        <v>0</v>
      </c>
      <c r="P12" s="9"/>
      <c r="Q12" s="38"/>
      <c r="R12" s="17"/>
    </row>
    <row r="13" spans="1:27" ht="14.25" customHeight="1" x14ac:dyDescent="0.2">
      <c r="A13" s="134"/>
      <c r="B13" s="6" t="s">
        <v>288</v>
      </c>
      <c r="C13" s="379"/>
      <c r="D13" s="379"/>
      <c r="E13" s="379"/>
      <c r="F13" s="379"/>
      <c r="G13" s="379"/>
      <c r="H13" s="379"/>
      <c r="I13" s="379"/>
      <c r="J13" s="379"/>
      <c r="K13" s="379"/>
      <c r="L13" s="379"/>
      <c r="M13" s="379"/>
      <c r="N13" s="379"/>
      <c r="O13" s="10">
        <f t="shared" ref="O13:O68" si="3">SUM(C13:N13)</f>
        <v>0</v>
      </c>
      <c r="P13" s="10"/>
      <c r="Q13" s="38"/>
      <c r="R13" s="17"/>
    </row>
    <row r="14" spans="1:27" ht="14.25" customHeight="1" x14ac:dyDescent="0.2">
      <c r="A14" s="134"/>
      <c r="B14" s="6" t="s">
        <v>270</v>
      </c>
      <c r="C14" s="379"/>
      <c r="D14" s="379"/>
      <c r="E14" s="379"/>
      <c r="F14" s="379"/>
      <c r="G14" s="379"/>
      <c r="H14" s="379"/>
      <c r="I14" s="379"/>
      <c r="J14" s="379"/>
      <c r="K14" s="379"/>
      <c r="L14" s="379"/>
      <c r="M14" s="379"/>
      <c r="N14" s="379"/>
      <c r="O14" s="10">
        <f t="shared" si="3"/>
        <v>0</v>
      </c>
      <c r="P14" s="10"/>
      <c r="Q14" s="38"/>
      <c r="R14" s="17"/>
    </row>
    <row r="15" spans="1:27" ht="14.25" customHeight="1" x14ac:dyDescent="0.2">
      <c r="A15" s="206"/>
      <c r="B15" s="5" t="s">
        <v>155</v>
      </c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83"/>
      <c r="N15" s="383"/>
      <c r="O15" s="40">
        <f t="shared" si="3"/>
        <v>0</v>
      </c>
      <c r="P15" s="40"/>
      <c r="Q15" s="49"/>
      <c r="R15" s="17"/>
    </row>
    <row r="16" spans="1:27" ht="14.25" customHeight="1" x14ac:dyDescent="0.2">
      <c r="A16" s="136">
        <v>34</v>
      </c>
      <c r="B16" s="128" t="s">
        <v>211</v>
      </c>
      <c r="C16" s="378">
        <f>C17+C18</f>
        <v>24511.99</v>
      </c>
      <c r="D16" s="378">
        <f t="shared" ref="D16:N16" si="4">D17+D18</f>
        <v>24241.47</v>
      </c>
      <c r="E16" s="378">
        <f t="shared" si="4"/>
        <v>0</v>
      </c>
      <c r="F16" s="378">
        <f t="shared" si="4"/>
        <v>0</v>
      </c>
      <c r="G16" s="378">
        <f t="shared" si="4"/>
        <v>0</v>
      </c>
      <c r="H16" s="378">
        <f t="shared" si="4"/>
        <v>0</v>
      </c>
      <c r="I16" s="378">
        <f t="shared" si="4"/>
        <v>0</v>
      </c>
      <c r="J16" s="378">
        <f t="shared" si="4"/>
        <v>0</v>
      </c>
      <c r="K16" s="378">
        <f t="shared" si="4"/>
        <v>0</v>
      </c>
      <c r="L16" s="378">
        <f t="shared" si="4"/>
        <v>0</v>
      </c>
      <c r="M16" s="378">
        <f t="shared" si="4"/>
        <v>0</v>
      </c>
      <c r="N16" s="378">
        <f t="shared" si="4"/>
        <v>0</v>
      </c>
      <c r="O16" s="378">
        <f>O17+O18</f>
        <v>48753.460000000006</v>
      </c>
      <c r="P16" s="378">
        <f>P17+P18</f>
        <v>0</v>
      </c>
      <c r="Q16" s="49" t="e">
        <f>O16/P16*100</f>
        <v>#DIV/0!</v>
      </c>
      <c r="R16" s="17"/>
    </row>
    <row r="17" spans="1:25" ht="12.75" customHeight="1" x14ac:dyDescent="0.2">
      <c r="A17" s="697"/>
      <c r="B17" s="216" t="s">
        <v>289</v>
      </c>
      <c r="C17" s="379"/>
      <c r="D17" s="379"/>
      <c r="E17" s="379"/>
      <c r="F17" s="379"/>
      <c r="G17" s="379"/>
      <c r="H17" s="379"/>
      <c r="I17" s="379"/>
      <c r="J17" s="379"/>
      <c r="K17" s="379"/>
      <c r="L17" s="379"/>
      <c r="M17" s="379"/>
      <c r="N17" s="379"/>
      <c r="O17" s="37">
        <f t="shared" si="3"/>
        <v>0</v>
      </c>
      <c r="P17" s="10"/>
      <c r="Q17" s="38"/>
      <c r="R17" s="17"/>
    </row>
    <row r="18" spans="1:25" ht="12.75" customHeight="1" x14ac:dyDescent="0.2">
      <c r="A18" s="697"/>
      <c r="B18" s="216" t="s">
        <v>297</v>
      </c>
      <c r="C18" s="386">
        <v>24511.99</v>
      </c>
      <c r="D18" s="382">
        <v>24241.47</v>
      </c>
      <c r="E18" s="382"/>
      <c r="F18" s="382"/>
      <c r="G18" s="382"/>
      <c r="H18" s="379"/>
      <c r="I18" s="379"/>
      <c r="J18" s="382"/>
      <c r="K18" s="382"/>
      <c r="L18" s="379"/>
      <c r="M18" s="382"/>
      <c r="N18" s="382"/>
      <c r="O18" s="37">
        <f t="shared" si="3"/>
        <v>48753.460000000006</v>
      </c>
      <c r="P18" s="10"/>
      <c r="Q18" s="38"/>
      <c r="R18" s="17"/>
    </row>
    <row r="19" spans="1:25" ht="14.25" customHeight="1" x14ac:dyDescent="0.2">
      <c r="A19" s="127">
        <v>36</v>
      </c>
      <c r="B19" s="128" t="s">
        <v>21</v>
      </c>
      <c r="C19" s="8"/>
      <c r="D19" s="8">
        <f t="shared" ref="D19:O19" si="5">SUM(D20:D24)</f>
        <v>0</v>
      </c>
      <c r="E19" s="8">
        <f t="shared" si="5"/>
        <v>0</v>
      </c>
      <c r="F19" s="8">
        <f t="shared" si="5"/>
        <v>0</v>
      </c>
      <c r="G19" s="8">
        <f t="shared" si="5"/>
        <v>0</v>
      </c>
      <c r="H19" s="8">
        <f t="shared" si="5"/>
        <v>0</v>
      </c>
      <c r="I19" s="8">
        <f t="shared" si="5"/>
        <v>0</v>
      </c>
      <c r="J19" s="8">
        <f t="shared" si="5"/>
        <v>0</v>
      </c>
      <c r="K19" s="8">
        <f t="shared" si="5"/>
        <v>0</v>
      </c>
      <c r="L19" s="8">
        <f t="shared" si="5"/>
        <v>0</v>
      </c>
      <c r="M19" s="8">
        <f t="shared" si="5"/>
        <v>0</v>
      </c>
      <c r="N19" s="8">
        <f t="shared" si="5"/>
        <v>0</v>
      </c>
      <c r="O19" s="30">
        <f t="shared" si="5"/>
        <v>0</v>
      </c>
      <c r="P19" s="8">
        <f>SUM(P20:P24)</f>
        <v>0</v>
      </c>
      <c r="Q19" s="31"/>
      <c r="R19" s="17"/>
    </row>
    <row r="20" spans="1:25" ht="12.75" customHeight="1" x14ac:dyDescent="0.2">
      <c r="A20" s="134"/>
      <c r="B20" s="216" t="s">
        <v>151</v>
      </c>
      <c r="C20" s="372"/>
      <c r="D20" s="372"/>
      <c r="E20" s="372"/>
      <c r="F20" s="372"/>
      <c r="G20" s="372"/>
      <c r="H20" s="372"/>
      <c r="I20" s="372"/>
      <c r="J20" s="372"/>
      <c r="K20" s="372"/>
      <c r="L20" s="372"/>
      <c r="M20" s="372"/>
      <c r="N20" s="372"/>
      <c r="O20" s="32">
        <f t="shared" si="3"/>
        <v>0</v>
      </c>
      <c r="P20" s="10"/>
      <c r="Q20" s="38"/>
      <c r="R20" s="17"/>
    </row>
    <row r="21" spans="1:25" ht="12.4" customHeight="1" x14ac:dyDescent="0.2">
      <c r="A21" s="134"/>
      <c r="B21" s="6" t="s">
        <v>34</v>
      </c>
      <c r="C21" s="377"/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">
        <f t="shared" si="3"/>
        <v>0</v>
      </c>
      <c r="P21" s="10"/>
      <c r="Q21" s="38"/>
      <c r="R21" s="17"/>
    </row>
    <row r="22" spans="1:25" ht="12.4" customHeight="1" x14ac:dyDescent="0.2">
      <c r="A22" s="134"/>
      <c r="B22" s="6" t="s">
        <v>26</v>
      </c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">
        <f>SUM(C22:N22)</f>
        <v>0</v>
      </c>
      <c r="P22" s="10"/>
      <c r="Q22" s="38"/>
      <c r="R22" s="17"/>
    </row>
    <row r="23" spans="1:25" ht="12.4" customHeight="1" x14ac:dyDescent="0.2">
      <c r="A23" s="134"/>
      <c r="B23" s="6" t="s">
        <v>123</v>
      </c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">
        <f t="shared" si="3"/>
        <v>0</v>
      </c>
      <c r="P23" s="10"/>
      <c r="Q23" s="38"/>
      <c r="R23" s="17"/>
    </row>
    <row r="24" spans="1:25" ht="12.4" customHeight="1" x14ac:dyDescent="0.2">
      <c r="A24" s="134"/>
      <c r="B24" s="6" t="s">
        <v>19</v>
      </c>
      <c r="C24" s="378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">
        <f t="shared" si="3"/>
        <v>0</v>
      </c>
      <c r="P24" s="10"/>
      <c r="Q24" s="48"/>
      <c r="R24" s="17"/>
    </row>
    <row r="25" spans="1:25" ht="14.25" customHeight="1" x14ac:dyDescent="0.2">
      <c r="A25" s="127">
        <v>39</v>
      </c>
      <c r="B25" s="128" t="s">
        <v>11</v>
      </c>
      <c r="C25" s="7">
        <f>SUM(C26:C54)</f>
        <v>0</v>
      </c>
      <c r="D25" s="7">
        <f t="shared" ref="D25:P25" si="6">SUM(D26:D54)</f>
        <v>0</v>
      </c>
      <c r="E25" s="7">
        <f t="shared" si="6"/>
        <v>650</v>
      </c>
      <c r="F25" s="7">
        <f t="shared" si="6"/>
        <v>0</v>
      </c>
      <c r="G25" s="7">
        <f t="shared" si="6"/>
        <v>0</v>
      </c>
      <c r="H25" s="7">
        <f t="shared" si="6"/>
        <v>0</v>
      </c>
      <c r="I25" s="7">
        <f t="shared" si="6"/>
        <v>0</v>
      </c>
      <c r="J25" s="7">
        <f t="shared" si="6"/>
        <v>0</v>
      </c>
      <c r="K25" s="7">
        <f t="shared" si="6"/>
        <v>0</v>
      </c>
      <c r="L25" s="7">
        <f t="shared" si="6"/>
        <v>0</v>
      </c>
      <c r="M25" s="7">
        <f t="shared" si="6"/>
        <v>0</v>
      </c>
      <c r="N25" s="7">
        <f t="shared" si="6"/>
        <v>0</v>
      </c>
      <c r="O25" s="7">
        <f t="shared" si="6"/>
        <v>650</v>
      </c>
      <c r="P25" s="7">
        <f t="shared" si="6"/>
        <v>0</v>
      </c>
      <c r="Q25" s="49" t="e">
        <f>O25/P25*100</f>
        <v>#DIV/0!</v>
      </c>
      <c r="R25" s="17"/>
    </row>
    <row r="26" spans="1:25" ht="12.4" customHeight="1" x14ac:dyDescent="0.2">
      <c r="A26" s="134"/>
      <c r="B26" s="6" t="s">
        <v>241</v>
      </c>
      <c r="C26" s="379"/>
      <c r="D26" s="379"/>
      <c r="E26" s="379">
        <v>650</v>
      </c>
      <c r="F26" s="382"/>
      <c r="G26" s="379"/>
      <c r="H26" s="379"/>
      <c r="I26" s="379"/>
      <c r="J26" s="379"/>
      <c r="K26" s="379"/>
      <c r="L26" s="379"/>
      <c r="M26" s="379"/>
      <c r="N26" s="379"/>
      <c r="O26" s="37">
        <f t="shared" si="3"/>
        <v>650</v>
      </c>
      <c r="P26" s="10"/>
      <c r="Q26" s="38"/>
      <c r="R26" s="17"/>
    </row>
    <row r="27" spans="1:25" ht="12.4" customHeight="1" x14ac:dyDescent="0.2">
      <c r="A27" s="134"/>
      <c r="B27" s="6" t="s">
        <v>224</v>
      </c>
      <c r="C27" s="379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">
        <f t="shared" si="3"/>
        <v>0</v>
      </c>
      <c r="P27" s="10"/>
      <c r="Q27" s="38"/>
      <c r="R27" s="28"/>
    </row>
    <row r="28" spans="1:25" ht="12.4" customHeight="1" x14ac:dyDescent="0.2">
      <c r="A28" s="134"/>
      <c r="B28" s="6" t="s">
        <v>126</v>
      </c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">
        <f t="shared" si="3"/>
        <v>0</v>
      </c>
      <c r="P28" s="10"/>
      <c r="Q28" s="38"/>
      <c r="R28" s="273"/>
      <c r="S28" s="13"/>
    </row>
    <row r="29" spans="1:25" ht="12.4" customHeight="1" x14ac:dyDescent="0.2">
      <c r="A29" s="134"/>
      <c r="B29" s="105" t="s">
        <v>225</v>
      </c>
      <c r="C29" s="379"/>
      <c r="D29" s="379"/>
      <c r="E29" s="379"/>
      <c r="F29" s="379"/>
      <c r="G29" s="379"/>
      <c r="H29" s="379"/>
      <c r="I29" s="382"/>
      <c r="J29" s="379"/>
      <c r="K29" s="379"/>
      <c r="L29" s="379"/>
      <c r="M29" s="379"/>
      <c r="N29" s="379"/>
      <c r="O29" s="37">
        <f t="shared" si="3"/>
        <v>0</v>
      </c>
      <c r="P29" s="10"/>
      <c r="Q29" s="38"/>
      <c r="R29" s="17"/>
    </row>
    <row r="30" spans="1:25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82"/>
      <c r="J30" s="379"/>
      <c r="K30" s="379"/>
      <c r="L30" s="379"/>
      <c r="M30" s="379"/>
      <c r="N30" s="379"/>
      <c r="O30" s="37">
        <f t="shared" si="3"/>
        <v>0</v>
      </c>
      <c r="P30" s="10"/>
      <c r="Q30" s="38"/>
      <c r="R30" s="28"/>
    </row>
    <row r="31" spans="1:25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">
        <f t="shared" si="3"/>
        <v>0</v>
      </c>
      <c r="P31" s="10"/>
      <c r="Q31" s="38"/>
      <c r="R31" s="17"/>
      <c r="S31" s="294"/>
      <c r="T31" s="291"/>
      <c r="U31" s="291"/>
      <c r="V31" s="291"/>
      <c r="W31" s="291"/>
      <c r="X31" s="291"/>
      <c r="Y31" s="291"/>
    </row>
    <row r="32" spans="1:25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">
        <f t="shared" si="3"/>
        <v>0</v>
      </c>
      <c r="P32" s="10"/>
      <c r="Q32" s="38"/>
      <c r="R32" s="17"/>
    </row>
    <row r="33" spans="1:26" ht="12.4" customHeight="1" x14ac:dyDescent="0.2">
      <c r="A33" s="134"/>
      <c r="B33" s="105" t="s">
        <v>230</v>
      </c>
      <c r="C33" s="379"/>
      <c r="D33" s="379"/>
      <c r="E33" s="379"/>
      <c r="F33" s="379"/>
      <c r="G33" s="379"/>
      <c r="H33" s="530"/>
      <c r="I33" s="379"/>
      <c r="J33" s="379"/>
      <c r="K33" s="379"/>
      <c r="L33" s="379"/>
      <c r="M33" s="379"/>
      <c r="N33" s="379"/>
      <c r="O33" s="37">
        <f t="shared" si="3"/>
        <v>0</v>
      </c>
      <c r="P33" s="10"/>
      <c r="Q33" s="38"/>
      <c r="R33" s="17"/>
      <c r="S33" s="355"/>
      <c r="T33" s="355"/>
      <c r="U33" s="355"/>
      <c r="V33" s="355"/>
      <c r="W33" s="355"/>
      <c r="X33" s="355"/>
      <c r="Y33" s="355"/>
      <c r="Z33" s="355"/>
    </row>
    <row r="34" spans="1:26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">
        <f t="shared" si="3"/>
        <v>0</v>
      </c>
      <c r="P34" s="10"/>
      <c r="Q34" s="38"/>
      <c r="R34" s="17"/>
      <c r="S34" s="13"/>
    </row>
    <row r="35" spans="1:26" ht="12.4" customHeight="1" x14ac:dyDescent="0.2">
      <c r="A35" s="134"/>
      <c r="B35" s="105" t="s">
        <v>120</v>
      </c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">
        <f t="shared" si="3"/>
        <v>0</v>
      </c>
      <c r="P35" s="10"/>
      <c r="Q35" s="38"/>
      <c r="R35" s="17"/>
    </row>
    <row r="36" spans="1:26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82"/>
      <c r="M36" s="379"/>
      <c r="N36" s="379"/>
      <c r="O36" s="37">
        <f t="shared" si="3"/>
        <v>0</v>
      </c>
      <c r="P36" s="10"/>
      <c r="Q36" s="38"/>
      <c r="R36" s="17"/>
    </row>
    <row r="37" spans="1:26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82"/>
      <c r="M37" s="379"/>
      <c r="N37" s="379"/>
      <c r="O37" s="37">
        <f t="shared" si="3"/>
        <v>0</v>
      </c>
      <c r="P37" s="10"/>
      <c r="Q37" s="38"/>
      <c r="R37" s="17"/>
    </row>
    <row r="38" spans="1:26" ht="12.4" customHeight="1" x14ac:dyDescent="0.2">
      <c r="A38" s="134"/>
      <c r="B38" s="6" t="s">
        <v>46</v>
      </c>
      <c r="C38" s="379"/>
      <c r="D38" s="379"/>
      <c r="E38" s="379"/>
      <c r="F38" s="379"/>
      <c r="G38" s="379"/>
      <c r="H38" s="379"/>
      <c r="I38" s="382"/>
      <c r="J38" s="379"/>
      <c r="K38" s="379"/>
      <c r="L38" s="382"/>
      <c r="M38" s="379"/>
      <c r="N38" s="379"/>
      <c r="O38" s="37">
        <f t="shared" si="3"/>
        <v>0</v>
      </c>
      <c r="P38" s="10"/>
      <c r="Q38" s="38"/>
      <c r="R38" s="17"/>
      <c r="S38" s="13"/>
    </row>
    <row r="39" spans="1:26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82"/>
      <c r="M39" s="379"/>
      <c r="N39" s="379"/>
      <c r="O39" s="37">
        <f t="shared" si="3"/>
        <v>0</v>
      </c>
      <c r="P39" s="10"/>
      <c r="Q39" s="38"/>
      <c r="R39" s="17"/>
    </row>
    <row r="40" spans="1:26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79"/>
      <c r="L40" s="382"/>
      <c r="M40" s="379"/>
      <c r="N40" s="379"/>
      <c r="O40" s="37">
        <f t="shared" si="3"/>
        <v>0</v>
      </c>
      <c r="P40" s="10"/>
      <c r="Q40" s="38"/>
      <c r="R40" s="17"/>
    </row>
    <row r="41" spans="1:26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82"/>
      <c r="M41" s="379"/>
      <c r="N41" s="379"/>
      <c r="O41" s="37">
        <f t="shared" si="3"/>
        <v>0</v>
      </c>
      <c r="P41" s="10"/>
      <c r="Q41" s="38"/>
      <c r="R41" s="17"/>
    </row>
    <row r="42" spans="1:26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82"/>
      <c r="M42" s="379"/>
      <c r="N42" s="379"/>
      <c r="O42" s="37">
        <f t="shared" si="3"/>
        <v>0</v>
      </c>
      <c r="P42" s="10"/>
      <c r="Q42" s="38"/>
      <c r="R42" s="17"/>
    </row>
    <row r="43" spans="1:26" ht="12.4" customHeight="1" x14ac:dyDescent="0.2">
      <c r="A43" s="134"/>
      <c r="B43" s="6" t="s">
        <v>142</v>
      </c>
      <c r="C43" s="379"/>
      <c r="D43" s="379"/>
      <c r="E43" s="379"/>
      <c r="F43" s="379"/>
      <c r="G43" s="379"/>
      <c r="H43" s="379"/>
      <c r="I43" s="379"/>
      <c r="J43" s="379"/>
      <c r="K43" s="379"/>
      <c r="L43" s="382"/>
      <c r="M43" s="379"/>
      <c r="N43" s="379"/>
      <c r="O43" s="37">
        <f t="shared" si="3"/>
        <v>0</v>
      </c>
      <c r="P43" s="10"/>
      <c r="Q43" s="38"/>
      <c r="R43" s="17"/>
    </row>
    <row r="44" spans="1:26" ht="12.4" customHeight="1" x14ac:dyDescent="0.2">
      <c r="A44" s="172"/>
      <c r="B44" s="6" t="s">
        <v>161</v>
      </c>
      <c r="C44" s="379"/>
      <c r="D44" s="382"/>
      <c r="E44" s="379"/>
      <c r="F44" s="379"/>
      <c r="G44" s="379"/>
      <c r="H44" s="379"/>
      <c r="I44" s="379"/>
      <c r="J44" s="379"/>
      <c r="K44" s="379"/>
      <c r="L44" s="382"/>
      <c r="M44" s="379"/>
      <c r="N44" s="379"/>
      <c r="O44" s="37">
        <f t="shared" si="3"/>
        <v>0</v>
      </c>
      <c r="P44" s="10"/>
      <c r="Q44" s="38"/>
      <c r="R44" s="17"/>
    </row>
    <row r="45" spans="1:26" ht="12.4" customHeight="1" x14ac:dyDescent="0.2">
      <c r="A45" s="134"/>
      <c r="B45" s="6" t="s">
        <v>258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37">
        <f t="shared" si="3"/>
        <v>0</v>
      </c>
      <c r="P45" s="10"/>
      <c r="Q45" s="38"/>
      <c r="R45" s="17"/>
    </row>
    <row r="46" spans="1:26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3"/>
        <v>0</v>
      </c>
      <c r="P46" s="10"/>
      <c r="Q46" s="38"/>
      <c r="R46" s="17"/>
    </row>
    <row r="47" spans="1:26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10">
        <f t="shared" si="3"/>
        <v>0</v>
      </c>
      <c r="P47" s="10"/>
      <c r="Q47" s="38"/>
      <c r="R47" s="17"/>
    </row>
    <row r="48" spans="1:26" ht="12.4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10">
        <f t="shared" si="3"/>
        <v>0</v>
      </c>
      <c r="P48" s="10"/>
      <c r="Q48" s="38"/>
      <c r="R48" s="17"/>
    </row>
    <row r="49" spans="1:18" ht="12.4" customHeight="1" x14ac:dyDescent="0.2">
      <c r="A49" s="134"/>
      <c r="B49" s="6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10">
        <f t="shared" si="3"/>
        <v>0</v>
      </c>
      <c r="P49" s="10"/>
      <c r="Q49" s="38"/>
      <c r="R49" s="17"/>
    </row>
    <row r="50" spans="1:18" ht="12.4" customHeight="1" x14ac:dyDescent="0.2">
      <c r="A50" s="134"/>
      <c r="B50" s="6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10">
        <f t="shared" si="3"/>
        <v>0</v>
      </c>
      <c r="P50" s="10"/>
      <c r="Q50" s="38"/>
      <c r="R50" s="17"/>
    </row>
    <row r="51" spans="1:18" ht="12.4" customHeight="1" x14ac:dyDescent="0.2">
      <c r="A51" s="134"/>
      <c r="B51" s="6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10"/>
      <c r="P51" s="10"/>
      <c r="Q51" s="38"/>
      <c r="R51" s="17"/>
    </row>
    <row r="52" spans="1:18" ht="12.4" customHeight="1" x14ac:dyDescent="0.2">
      <c r="A52" s="134"/>
      <c r="B52" s="6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10">
        <f t="shared" si="3"/>
        <v>0</v>
      </c>
      <c r="P52" s="10"/>
      <c r="Q52" s="38"/>
      <c r="R52" s="17"/>
    </row>
    <row r="53" spans="1:18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10">
        <f t="shared" si="3"/>
        <v>0</v>
      </c>
      <c r="P53" s="10"/>
      <c r="Q53" s="38"/>
      <c r="R53" s="17"/>
    </row>
    <row r="54" spans="1:18" ht="12.4" customHeight="1" x14ac:dyDescent="0.2">
      <c r="A54" s="134"/>
      <c r="B54" s="6"/>
      <c r="C54" s="379"/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79"/>
      <c r="O54" s="10">
        <f t="shared" si="3"/>
        <v>0</v>
      </c>
      <c r="P54" s="10"/>
      <c r="Q54" s="38"/>
      <c r="R54" s="17"/>
    </row>
    <row r="55" spans="1:18" ht="15" customHeight="1" x14ac:dyDescent="0.2">
      <c r="A55" s="576">
        <v>40</v>
      </c>
      <c r="B55" s="128" t="s">
        <v>263</v>
      </c>
      <c r="C55" s="371">
        <f>C56+C58</f>
        <v>0</v>
      </c>
      <c r="D55" s="371">
        <f t="shared" ref="D55:N55" si="7">D56+D58</f>
        <v>0</v>
      </c>
      <c r="E55" s="371">
        <f t="shared" si="7"/>
        <v>0</v>
      </c>
      <c r="F55" s="371">
        <f t="shared" si="7"/>
        <v>0</v>
      </c>
      <c r="G55" s="371">
        <f t="shared" si="7"/>
        <v>0</v>
      </c>
      <c r="H55" s="371">
        <f t="shared" si="7"/>
        <v>0</v>
      </c>
      <c r="I55" s="371">
        <f t="shared" si="7"/>
        <v>0</v>
      </c>
      <c r="J55" s="371">
        <f t="shared" si="7"/>
        <v>0</v>
      </c>
      <c r="K55" s="371">
        <f t="shared" si="7"/>
        <v>0</v>
      </c>
      <c r="L55" s="371">
        <f t="shared" si="7"/>
        <v>0</v>
      </c>
      <c r="M55" s="371">
        <f t="shared" si="7"/>
        <v>0</v>
      </c>
      <c r="N55" s="371">
        <f t="shared" si="7"/>
        <v>0</v>
      </c>
      <c r="O55" s="8">
        <f t="shared" si="3"/>
        <v>0</v>
      </c>
      <c r="P55" s="30"/>
      <c r="Q55" s="42"/>
      <c r="R55" s="17"/>
    </row>
    <row r="56" spans="1:18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</row>
    <row r="57" spans="1:18" ht="12.4" customHeight="1" x14ac:dyDescent="0.2">
      <c r="A57" s="134"/>
      <c r="B57" s="105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</row>
    <row r="58" spans="1:18" ht="12.4" customHeight="1" x14ac:dyDescent="0.2">
      <c r="A58" s="133"/>
      <c r="B58" s="5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</row>
    <row r="59" spans="1:18" ht="14.25" customHeight="1" x14ac:dyDescent="0.2">
      <c r="A59" s="206">
        <v>47</v>
      </c>
      <c r="B59" s="145" t="s">
        <v>20</v>
      </c>
      <c r="C59" s="177">
        <f>SUM(C60:C61)</f>
        <v>0</v>
      </c>
      <c r="D59" s="177">
        <f t="shared" ref="D59:O59" si="8">SUM(D60:D61)</f>
        <v>0</v>
      </c>
      <c r="E59" s="177">
        <f t="shared" si="8"/>
        <v>0</v>
      </c>
      <c r="F59" s="177">
        <f t="shared" si="8"/>
        <v>0</v>
      </c>
      <c r="G59" s="177">
        <f t="shared" si="8"/>
        <v>0</v>
      </c>
      <c r="H59" s="177">
        <f t="shared" si="8"/>
        <v>0</v>
      </c>
      <c r="I59" s="177">
        <f t="shared" si="8"/>
        <v>0</v>
      </c>
      <c r="J59" s="177">
        <f t="shared" si="8"/>
        <v>0</v>
      </c>
      <c r="K59" s="177">
        <f t="shared" si="8"/>
        <v>0</v>
      </c>
      <c r="L59" s="177">
        <f t="shared" si="8"/>
        <v>0</v>
      </c>
      <c r="M59" s="177">
        <f t="shared" si="8"/>
        <v>0</v>
      </c>
      <c r="N59" s="177">
        <f t="shared" si="8"/>
        <v>0</v>
      </c>
      <c r="O59" s="255">
        <f t="shared" si="8"/>
        <v>0</v>
      </c>
      <c r="P59" s="40"/>
      <c r="Q59" s="48"/>
      <c r="R59" s="17"/>
    </row>
    <row r="60" spans="1:18" ht="14.25" customHeight="1" x14ac:dyDescent="0.2">
      <c r="A60" s="135"/>
      <c r="B60" s="6" t="s">
        <v>218</v>
      </c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2"/>
      <c r="N60" s="382"/>
      <c r="O60" s="37">
        <f t="shared" si="3"/>
        <v>0</v>
      </c>
      <c r="P60" s="10"/>
      <c r="Q60" s="38"/>
      <c r="R60" s="17"/>
    </row>
    <row r="61" spans="1:18" ht="14.25" customHeight="1" x14ac:dyDescent="0.2">
      <c r="A61" s="133"/>
      <c r="B61" s="5" t="s">
        <v>237</v>
      </c>
      <c r="C61" s="382"/>
      <c r="D61" s="422"/>
      <c r="E61" s="382"/>
      <c r="F61" s="382"/>
      <c r="G61" s="382"/>
      <c r="H61" s="382"/>
      <c r="I61" s="382"/>
      <c r="J61" s="382"/>
      <c r="K61" s="382"/>
      <c r="L61" s="382"/>
      <c r="M61" s="382"/>
      <c r="N61" s="382"/>
      <c r="O61" s="37">
        <f t="shared" si="3"/>
        <v>0</v>
      </c>
      <c r="P61" s="40"/>
      <c r="Q61" s="49"/>
      <c r="R61" s="17"/>
    </row>
    <row r="62" spans="1:18" ht="14.25" customHeight="1" x14ac:dyDescent="0.2">
      <c r="A62" s="127">
        <v>49</v>
      </c>
      <c r="B62" s="128" t="s">
        <v>432</v>
      </c>
      <c r="C62" s="374"/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>SUM(C62:N62)</f>
        <v>0</v>
      </c>
      <c r="P62" s="5"/>
      <c r="Q62" s="49"/>
      <c r="R62" s="17"/>
    </row>
    <row r="63" spans="1:18" ht="14.25" customHeight="1" x14ac:dyDescent="0.2">
      <c r="A63" s="136">
        <v>92</v>
      </c>
      <c r="B63" s="128" t="s">
        <v>290</v>
      </c>
      <c r="C63" s="385">
        <v>482.07</v>
      </c>
      <c r="D63" s="379"/>
      <c r="E63" s="385"/>
      <c r="F63" s="385"/>
      <c r="G63" s="374"/>
      <c r="H63" s="374"/>
      <c r="I63" s="385"/>
      <c r="J63" s="385"/>
      <c r="K63" s="385"/>
      <c r="L63" s="385"/>
      <c r="M63" s="385"/>
      <c r="N63" s="385"/>
      <c r="O63" s="8">
        <f t="shared" si="3"/>
        <v>482.07</v>
      </c>
      <c r="P63" s="8"/>
      <c r="Q63" s="31" t="e">
        <f>O63/P63*100</f>
        <v>#DIV/0!</v>
      </c>
      <c r="R63" s="17"/>
    </row>
    <row r="64" spans="1:18" ht="14.25" customHeight="1" x14ac:dyDescent="0.2">
      <c r="A64" s="127">
        <v>93</v>
      </c>
      <c r="B64" s="128" t="s">
        <v>184</v>
      </c>
      <c r="C64" s="385"/>
      <c r="D64" s="385"/>
      <c r="E64" s="385"/>
      <c r="F64" s="385"/>
      <c r="G64" s="385"/>
      <c r="H64" s="385"/>
      <c r="I64" s="385"/>
      <c r="J64" s="385"/>
      <c r="K64" s="385"/>
      <c r="L64" s="385"/>
      <c r="M64" s="385"/>
      <c r="N64" s="385"/>
      <c r="O64" s="8">
        <f t="shared" si="3"/>
        <v>0</v>
      </c>
      <c r="P64" s="8"/>
      <c r="Q64" s="42"/>
      <c r="R64" s="17"/>
    </row>
    <row r="65" spans="1:19" ht="14.25" customHeight="1" thickBot="1" x14ac:dyDescent="0.25">
      <c r="A65" s="496">
        <v>20</v>
      </c>
      <c r="B65" s="137" t="s">
        <v>236</v>
      </c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8"/>
      <c r="N65" s="388"/>
      <c r="O65" s="124">
        <f t="shared" si="3"/>
        <v>0</v>
      </c>
      <c r="P65" s="509"/>
      <c r="Q65" s="503"/>
      <c r="R65" s="17"/>
    </row>
    <row r="66" spans="1:19" ht="17.25" customHeight="1" thickBot="1" x14ac:dyDescent="0.25">
      <c r="A66" s="879" t="s">
        <v>162</v>
      </c>
      <c r="B66" s="880"/>
      <c r="C66" s="309">
        <f>C4+C5+C6+C11+C16+C19+C25+C55+C59+C62+C63+C64+C65</f>
        <v>24994.06</v>
      </c>
      <c r="D66" s="309">
        <f t="shared" ref="D66:N66" si="9">D4+D5+D6+D11+D16+D19+D25+D55+D59+D62+D63+D64+D65</f>
        <v>24241.47</v>
      </c>
      <c r="E66" s="309">
        <f t="shared" si="9"/>
        <v>650</v>
      </c>
      <c r="F66" s="309">
        <f t="shared" si="9"/>
        <v>0</v>
      </c>
      <c r="G66" s="309">
        <f t="shared" si="9"/>
        <v>0</v>
      </c>
      <c r="H66" s="309">
        <f t="shared" si="9"/>
        <v>0</v>
      </c>
      <c r="I66" s="309">
        <f t="shared" si="9"/>
        <v>0</v>
      </c>
      <c r="J66" s="309">
        <f t="shared" si="9"/>
        <v>0</v>
      </c>
      <c r="K66" s="309">
        <f t="shared" si="9"/>
        <v>0</v>
      </c>
      <c r="L66" s="309">
        <f t="shared" si="9"/>
        <v>0</v>
      </c>
      <c r="M66" s="309">
        <f t="shared" si="9"/>
        <v>0</v>
      </c>
      <c r="N66" s="309">
        <f t="shared" si="9"/>
        <v>0</v>
      </c>
      <c r="O66" s="309">
        <f>O4+O5+O6+O11+O16+O19+O25+O55+O59+O62+O63+O64+O65</f>
        <v>49885.530000000006</v>
      </c>
      <c r="P66" s="309">
        <f>P4+P5+P6+P11+P16+P19+P25+P55+P59+P62+P63+P64+P65</f>
        <v>0</v>
      </c>
      <c r="Q66" s="511" t="e">
        <f>O66/P66*100</f>
        <v>#DIV/0!</v>
      </c>
      <c r="R66" s="17"/>
    </row>
    <row r="67" spans="1:19" ht="17.25" hidden="1" customHeight="1" thickBot="1" x14ac:dyDescent="0.25">
      <c r="A67" s="138">
        <v>51</v>
      </c>
      <c r="B67" s="146" t="s">
        <v>152</v>
      </c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2">
        <f t="shared" si="3"/>
        <v>0</v>
      </c>
      <c r="P67" s="12"/>
      <c r="Q67" s="36"/>
      <c r="R67" s="17"/>
      <c r="S67" s="13"/>
    </row>
    <row r="68" spans="1:19" ht="15" customHeight="1" thickBot="1" x14ac:dyDescent="0.25">
      <c r="A68" s="195">
        <v>52</v>
      </c>
      <c r="B68" s="139" t="s">
        <v>164</v>
      </c>
      <c r="C68" s="387"/>
      <c r="D68" s="387"/>
      <c r="E68" s="387"/>
      <c r="F68" s="387"/>
      <c r="G68" s="387"/>
      <c r="H68" s="387"/>
      <c r="I68" s="387"/>
      <c r="J68" s="387"/>
      <c r="K68" s="387"/>
      <c r="L68" s="387"/>
      <c r="M68" s="387"/>
      <c r="N68" s="387"/>
      <c r="O68" s="12">
        <f t="shared" si="3"/>
        <v>0</v>
      </c>
      <c r="P68" s="12"/>
      <c r="Q68" s="196"/>
      <c r="R68" s="17"/>
    </row>
    <row r="69" spans="1:19" ht="17.25" customHeight="1" thickBot="1" x14ac:dyDescent="0.25">
      <c r="A69" s="877" t="s">
        <v>163</v>
      </c>
      <c r="B69" s="878"/>
      <c r="C69" s="310">
        <f>SUM(C66:C68)</f>
        <v>24994.06</v>
      </c>
      <c r="D69" s="310">
        <f t="shared" ref="D69:N69" si="10">SUM(D66:D68)</f>
        <v>24241.47</v>
      </c>
      <c r="E69" s="310">
        <f t="shared" si="10"/>
        <v>650</v>
      </c>
      <c r="F69" s="310">
        <f t="shared" si="10"/>
        <v>0</v>
      </c>
      <c r="G69" s="310">
        <f t="shared" si="10"/>
        <v>0</v>
      </c>
      <c r="H69" s="310">
        <f t="shared" si="10"/>
        <v>0</v>
      </c>
      <c r="I69" s="310">
        <f t="shared" si="10"/>
        <v>0</v>
      </c>
      <c r="J69" s="310">
        <f t="shared" si="10"/>
        <v>0</v>
      </c>
      <c r="K69" s="310">
        <f t="shared" si="10"/>
        <v>0</v>
      </c>
      <c r="L69" s="310">
        <f t="shared" si="10"/>
        <v>0</v>
      </c>
      <c r="M69" s="310">
        <f t="shared" si="10"/>
        <v>0</v>
      </c>
      <c r="N69" s="310">
        <f t="shared" si="10"/>
        <v>0</v>
      </c>
      <c r="O69" s="311">
        <f>SUM(O66:O68)</f>
        <v>49885.530000000006</v>
      </c>
      <c r="P69" s="311">
        <f>SUM(P66:P68)</f>
        <v>0</v>
      </c>
      <c r="Q69" s="312" t="e">
        <f>O69/P69*100</f>
        <v>#DIV/0!</v>
      </c>
      <c r="R69" s="17"/>
    </row>
    <row r="70" spans="1:19" ht="14.25" x14ac:dyDescent="0.2">
      <c r="A70" s="392"/>
      <c r="B70" s="306"/>
      <c r="C70" s="27"/>
      <c r="D70" s="27"/>
      <c r="E70" s="396"/>
      <c r="F70" s="396"/>
      <c r="G70" s="396"/>
      <c r="H70" s="398"/>
      <c r="I70" s="398"/>
      <c r="J70" s="398"/>
      <c r="K70" s="398"/>
      <c r="L70" s="398"/>
      <c r="M70" s="398"/>
      <c r="N70" s="398"/>
      <c r="O70" s="17"/>
      <c r="P70" s="274"/>
      <c r="Q70" s="38"/>
      <c r="R70" s="17"/>
    </row>
    <row r="71" spans="1:19" ht="12" x14ac:dyDescent="0.2">
      <c r="A71" s="684"/>
      <c r="B71" s="425"/>
      <c r="C71" s="396"/>
      <c r="D71" s="396"/>
      <c r="E71" s="396"/>
      <c r="F71" s="396"/>
      <c r="G71" s="396"/>
      <c r="H71" s="398"/>
      <c r="I71" s="398"/>
      <c r="J71" s="395"/>
      <c r="K71" s="395"/>
      <c r="L71" s="395"/>
      <c r="M71" s="395"/>
      <c r="N71" s="395"/>
      <c r="O71" s="17"/>
      <c r="P71" s="17"/>
      <c r="Q71" s="38"/>
      <c r="R71" s="17"/>
    </row>
    <row r="72" spans="1:19" ht="12" x14ac:dyDescent="0.2">
      <c r="A72" s="684" t="s">
        <v>286</v>
      </c>
      <c r="B72" s="883" t="s">
        <v>443</v>
      </c>
      <c r="C72" s="883"/>
      <c r="D72" s="883"/>
      <c r="E72" s="883"/>
      <c r="F72" s="883"/>
      <c r="G72" s="883"/>
      <c r="H72" s="398"/>
      <c r="I72" s="398"/>
      <c r="J72" s="395"/>
      <c r="K72" s="395"/>
      <c r="L72" s="395"/>
      <c r="M72" s="395"/>
      <c r="N72" s="395"/>
      <c r="O72" s="17"/>
      <c r="P72" s="17"/>
      <c r="Q72" s="38"/>
      <c r="R72" s="17"/>
    </row>
    <row r="73" spans="1:19" ht="12.75" customHeight="1" x14ac:dyDescent="0.2">
      <c r="A73" s="875"/>
      <c r="B73" s="715"/>
      <c r="C73" s="395"/>
      <c r="D73" s="395"/>
      <c r="E73" s="395"/>
      <c r="F73" s="395"/>
      <c r="G73" s="396"/>
      <c r="H73" s="398"/>
      <c r="I73" s="398"/>
      <c r="J73" s="395"/>
      <c r="K73" s="395"/>
      <c r="L73" s="395"/>
      <c r="M73" s="395"/>
      <c r="N73" s="395"/>
      <c r="O73" s="17"/>
      <c r="P73" s="17"/>
      <c r="Q73" s="38"/>
      <c r="R73" s="17"/>
    </row>
    <row r="74" spans="1:19" ht="12.75" customHeight="1" x14ac:dyDescent="0.2">
      <c r="A74" s="875"/>
      <c r="B74" s="715"/>
      <c r="C74" s="395"/>
      <c r="D74" s="395"/>
      <c r="E74" s="395"/>
      <c r="F74" s="395"/>
      <c r="G74" s="396"/>
      <c r="H74" s="398"/>
      <c r="I74" s="398"/>
      <c r="J74" s="395"/>
      <c r="K74" s="395"/>
      <c r="L74" s="395"/>
      <c r="M74" s="395"/>
      <c r="N74" s="395"/>
      <c r="O74" s="17"/>
      <c r="P74" s="17"/>
      <c r="Q74" s="38"/>
      <c r="R74" s="17"/>
    </row>
    <row r="75" spans="1:19" ht="12.75" customHeight="1" x14ac:dyDescent="0.2">
      <c r="A75" s="875"/>
      <c r="B75" s="713"/>
      <c r="C75" s="395"/>
      <c r="D75" s="395"/>
      <c r="E75" s="395"/>
      <c r="F75" s="395"/>
      <c r="G75" s="396"/>
      <c r="H75" s="398"/>
      <c r="I75" s="398"/>
      <c r="J75" s="395"/>
      <c r="K75" s="395"/>
      <c r="L75" s="395"/>
      <c r="M75" s="395"/>
      <c r="N75" s="395"/>
      <c r="O75" s="17"/>
      <c r="P75" s="17"/>
      <c r="Q75" s="38"/>
      <c r="R75" s="17"/>
    </row>
    <row r="76" spans="1:19" ht="12.75" customHeight="1" x14ac:dyDescent="0.2">
      <c r="A76" s="875"/>
      <c r="B76" s="713"/>
      <c r="C76" s="425"/>
      <c r="D76" s="425"/>
      <c r="E76" s="425"/>
      <c r="F76" s="425"/>
      <c r="G76" s="396"/>
      <c r="H76" s="398"/>
      <c r="I76" s="398"/>
      <c r="J76" s="395"/>
      <c r="K76" s="395"/>
      <c r="L76" s="395"/>
      <c r="M76" s="395"/>
      <c r="N76" s="395"/>
      <c r="O76" s="17"/>
      <c r="P76" s="17"/>
      <c r="Q76" s="38"/>
      <c r="R76" s="17"/>
    </row>
    <row r="77" spans="1:19" ht="12.75" customHeight="1" x14ac:dyDescent="0.2">
      <c r="A77" s="875"/>
      <c r="B77" s="713"/>
      <c r="C77" s="395"/>
      <c r="D77" s="395"/>
      <c r="E77" s="395"/>
      <c r="F77" s="395"/>
      <c r="G77" s="396"/>
      <c r="H77" s="398"/>
      <c r="I77" s="398"/>
      <c r="J77" s="395"/>
      <c r="K77" s="395"/>
      <c r="L77" s="395"/>
      <c r="M77" s="395"/>
      <c r="N77" s="395"/>
      <c r="O77" s="17"/>
      <c r="P77" s="17"/>
      <c r="Q77" s="38"/>
      <c r="R77" s="17"/>
    </row>
    <row r="78" spans="1:19" ht="12.75" customHeight="1" x14ac:dyDescent="0.2">
      <c r="A78" s="875"/>
      <c r="B78" s="713"/>
      <c r="C78" s="425"/>
      <c r="D78" s="425"/>
      <c r="E78" s="425"/>
      <c r="F78" s="425"/>
      <c r="G78" s="396"/>
      <c r="H78" s="398"/>
      <c r="I78" s="398"/>
      <c r="J78" s="395"/>
      <c r="K78" s="395"/>
      <c r="L78" s="395"/>
      <c r="M78" s="395"/>
      <c r="N78" s="395"/>
      <c r="O78" s="17"/>
      <c r="P78" s="17"/>
      <c r="Q78" s="38"/>
      <c r="R78" s="17"/>
    </row>
    <row r="79" spans="1:19" ht="13.5" customHeight="1" x14ac:dyDescent="0.2">
      <c r="A79" s="875"/>
      <c r="B79" s="713"/>
      <c r="C79" s="395"/>
      <c r="D79" s="395"/>
      <c r="E79" s="395"/>
      <c r="F79" s="395"/>
      <c r="G79" s="396"/>
      <c r="H79" s="398"/>
      <c r="I79" s="395"/>
      <c r="J79" s="395"/>
      <c r="K79" s="395"/>
      <c r="L79" s="396"/>
      <c r="M79" s="395"/>
      <c r="N79" s="395"/>
      <c r="O79" s="17"/>
      <c r="P79" s="28"/>
      <c r="Q79" s="38"/>
      <c r="R79" s="17"/>
    </row>
    <row r="80" spans="1:19" ht="12.75" customHeight="1" x14ac:dyDescent="0.2">
      <c r="A80" s="875"/>
      <c r="B80" s="713"/>
      <c r="C80" s="396"/>
      <c r="D80" s="396"/>
      <c r="E80" s="396"/>
      <c r="F80" s="396"/>
      <c r="G80" s="396"/>
      <c r="H80" s="395"/>
      <c r="I80" s="395"/>
      <c r="J80" s="395"/>
      <c r="K80" s="398"/>
      <c r="L80" s="398"/>
      <c r="M80" s="398"/>
      <c r="N80" s="398"/>
      <c r="O80" s="398"/>
      <c r="P80" s="398"/>
      <c r="Q80" s="398"/>
      <c r="R80" s="17"/>
    </row>
    <row r="81" spans="1:18" ht="12.75" customHeight="1" x14ac:dyDescent="0.2">
      <c r="A81" s="875"/>
      <c r="B81" s="713"/>
      <c r="C81" s="396"/>
      <c r="D81" s="397"/>
      <c r="E81" s="397"/>
      <c r="F81" s="397"/>
      <c r="G81" s="397"/>
      <c r="H81" s="405"/>
      <c r="I81" s="398"/>
      <c r="J81" s="398"/>
      <c r="K81" s="398"/>
      <c r="L81" s="398"/>
      <c r="M81" s="395"/>
      <c r="N81" s="398"/>
      <c r="O81" s="398"/>
      <c r="P81" s="398"/>
      <c r="Q81" s="398"/>
      <c r="R81" s="17"/>
    </row>
    <row r="82" spans="1:18" ht="12" x14ac:dyDescent="0.2">
      <c r="A82" s="684"/>
      <c r="B82" s="713"/>
      <c r="C82" s="396"/>
      <c r="D82" s="397"/>
      <c r="E82" s="397"/>
      <c r="F82" s="397"/>
      <c r="G82" s="397"/>
      <c r="H82" s="405"/>
      <c r="I82" s="395"/>
      <c r="J82" s="395"/>
      <c r="K82" s="395"/>
      <c r="L82" s="395"/>
      <c r="M82" s="395"/>
      <c r="N82" s="398"/>
      <c r="O82" s="398"/>
      <c r="P82" s="398"/>
      <c r="Q82" s="398"/>
      <c r="R82" s="17"/>
    </row>
    <row r="83" spans="1:18" ht="12" x14ac:dyDescent="0.2">
      <c r="A83" s="407"/>
      <c r="B83" s="395"/>
      <c r="C83" s="396"/>
      <c r="D83" s="396"/>
      <c r="E83" s="396"/>
      <c r="F83" s="396"/>
      <c r="G83" s="396"/>
      <c r="H83" s="395"/>
      <c r="I83" s="395"/>
      <c r="J83" s="395"/>
      <c r="K83" s="395"/>
      <c r="L83" s="395"/>
      <c r="M83" s="395"/>
      <c r="N83" s="398"/>
      <c r="O83" s="398"/>
      <c r="P83" s="398"/>
      <c r="Q83" s="398"/>
      <c r="R83" s="17"/>
    </row>
    <row r="84" spans="1:18" ht="12" x14ac:dyDescent="0.2">
      <c r="A84" s="407"/>
      <c r="B84" s="395"/>
      <c r="C84" s="416"/>
      <c r="D84" s="416"/>
      <c r="E84" s="416"/>
      <c r="F84" s="416"/>
      <c r="G84" s="416"/>
      <c r="H84" s="395"/>
      <c r="I84" s="395"/>
      <c r="J84" s="395"/>
      <c r="K84" s="395"/>
      <c r="L84" s="395"/>
      <c r="M84" s="395"/>
      <c r="N84" s="398"/>
      <c r="O84" s="398"/>
      <c r="P84" s="398"/>
      <c r="Q84" s="398"/>
      <c r="R84" s="17"/>
    </row>
    <row r="85" spans="1:18" ht="12" x14ac:dyDescent="0.2">
      <c r="A85" s="18"/>
      <c r="B85" s="17"/>
      <c r="C85" s="27"/>
      <c r="D85" s="27"/>
      <c r="E85" s="27"/>
      <c r="F85" s="27"/>
      <c r="G85" s="27"/>
      <c r="H85" s="17"/>
      <c r="I85" s="17"/>
      <c r="J85" s="17"/>
      <c r="K85" s="17"/>
      <c r="L85" s="17"/>
      <c r="M85" s="17"/>
      <c r="N85" s="398"/>
      <c r="O85" s="398"/>
      <c r="P85" s="398"/>
      <c r="Q85" s="398"/>
      <c r="R85" s="17"/>
    </row>
    <row r="86" spans="1:18" ht="12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17"/>
      <c r="L86" s="17"/>
      <c r="M86" s="17"/>
      <c r="N86" s="398"/>
      <c r="O86" s="398"/>
      <c r="P86" s="398"/>
      <c r="Q86" s="398"/>
      <c r="R86" s="17"/>
    </row>
    <row r="87" spans="1:18" ht="12" x14ac:dyDescent="0.2">
      <c r="A87" s="18"/>
      <c r="B87" s="17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398"/>
      <c r="O87" s="398"/>
      <c r="P87" s="398"/>
      <c r="Q87" s="398"/>
      <c r="R87" s="17"/>
    </row>
    <row r="88" spans="1:18" ht="12" x14ac:dyDescent="0.2">
      <c r="A88" s="18"/>
      <c r="B88" s="425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38"/>
      <c r="R88" s="17"/>
    </row>
    <row r="89" spans="1:18" ht="12" x14ac:dyDescent="0.2">
      <c r="A89" s="18"/>
      <c r="B89" s="425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38"/>
      <c r="R89" s="17"/>
    </row>
    <row r="90" spans="1:18" ht="12" x14ac:dyDescent="0.2">
      <c r="A90" s="18"/>
      <c r="B90" s="425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ht="12" x14ac:dyDescent="0.2">
      <c r="A91" s="18"/>
      <c r="B91" s="425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ht="12" x14ac:dyDescent="0.2">
      <c r="A93" s="18"/>
      <c r="B93" s="425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ht="12" x14ac:dyDescent="0.2">
      <c r="A95" s="18"/>
      <c r="B95" s="425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ht="12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ht="12" x14ac:dyDescent="0.2">
      <c r="A652" s="18"/>
      <c r="B652" s="17"/>
      <c r="C652" s="27"/>
      <c r="D652" s="27"/>
      <c r="E652" s="27"/>
      <c r="F652" s="27"/>
      <c r="G652" s="2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ht="12" x14ac:dyDescent="0.2">
      <c r="A653" s="18"/>
      <c r="B653" s="17"/>
      <c r="C653" s="27"/>
      <c r="D653" s="27"/>
      <c r="E653" s="27"/>
      <c r="F653" s="27"/>
      <c r="G653" s="2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ht="12" x14ac:dyDescent="0.2">
      <c r="A654" s="18"/>
      <c r="B654" s="17"/>
      <c r="C654" s="27"/>
      <c r="D654" s="27"/>
      <c r="E654" s="27"/>
      <c r="F654" s="27"/>
      <c r="G654" s="2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ht="12" x14ac:dyDescent="0.2">
      <c r="A655" s="18"/>
      <c r="B655" s="17"/>
      <c r="C655" s="27"/>
      <c r="D655" s="27"/>
      <c r="E655" s="27"/>
      <c r="F655" s="27"/>
      <c r="G655" s="2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</row>
    <row r="656" spans="1:18" ht="12" x14ac:dyDescent="0.2">
      <c r="A656" s="18"/>
      <c r="B656" s="17"/>
      <c r="C656" s="27"/>
      <c r="D656" s="27"/>
      <c r="E656" s="27"/>
      <c r="F656" s="27"/>
      <c r="G656" s="2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</row>
    <row r="657" spans="1:18" ht="12" x14ac:dyDescent="0.2">
      <c r="A657" s="18"/>
      <c r="B657" s="17"/>
      <c r="C657" s="27"/>
      <c r="D657" s="27"/>
      <c r="E657" s="27"/>
      <c r="F657" s="27"/>
      <c r="G657" s="2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</row>
  </sheetData>
  <mergeCells count="6">
    <mergeCell ref="A2:P2"/>
    <mergeCell ref="A69:B69"/>
    <mergeCell ref="A66:B66"/>
    <mergeCell ref="A3:B3"/>
    <mergeCell ref="A73:A81"/>
    <mergeCell ref="B72:G72"/>
  </mergeCells>
  <phoneticPr fontId="0" type="noConversion"/>
  <conditionalFormatting sqref="P56:P58">
    <cfRule type="cellIs" dxfId="22" priority="1" stopIfTrue="1" operator="greaterThan">
      <formula>100</formula>
    </cfRule>
  </conditionalFormatting>
  <printOptions horizontalCentered="1"/>
  <pageMargins left="0.19685039370078741" right="0.19685039370078741" top="0.70866141732283472" bottom="0.43307086614173229" header="0.39370078740157483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657"/>
  <sheetViews>
    <sheetView topLeftCell="A38" zoomScaleNormal="100" workbookViewId="0">
      <pane xSplit="2" topLeftCell="K1" activePane="topRight" state="frozen"/>
      <selection pane="topRight" activeCell="E44" sqref="E44"/>
    </sheetView>
  </sheetViews>
  <sheetFormatPr defaultColWidth="9.28515625" defaultRowHeight="12.75" x14ac:dyDescent="0.2"/>
  <cols>
    <col min="1" max="1" width="5.42578125" style="14" customWidth="1"/>
    <col min="2" max="2" width="27.42578125" style="1" customWidth="1"/>
    <col min="3" max="3" width="12.28515625" style="3" customWidth="1"/>
    <col min="4" max="5" width="10.7109375" style="3" customWidth="1"/>
    <col min="6" max="7" width="11" style="580" bestFit="1" customWidth="1"/>
    <col min="8" max="8" width="11" style="546" customWidth="1"/>
    <col min="9" max="9" width="10.7109375" style="1" customWidth="1"/>
    <col min="10" max="11" width="11.28515625" style="1" customWidth="1"/>
    <col min="12" max="12" width="11" style="1" bestFit="1" customWidth="1"/>
    <col min="13" max="14" width="11.28515625" style="1" customWidth="1"/>
    <col min="15" max="15" width="12.42578125" style="1" customWidth="1"/>
    <col min="16" max="16" width="12.28515625" style="1" customWidth="1"/>
    <col min="17" max="17" width="7.42578125" style="1" customWidth="1"/>
    <col min="18" max="18" width="6" style="1" customWidth="1"/>
    <col min="19" max="19" width="5.5703125" customWidth="1"/>
    <col min="20" max="20" width="5.28515625" customWidth="1"/>
    <col min="21" max="21" width="26.42578125" style="1" customWidth="1"/>
    <col min="22" max="22" width="12.140625" style="1" customWidth="1"/>
    <col min="23" max="16384" width="9.28515625" style="1"/>
  </cols>
  <sheetData>
    <row r="1" spans="1:27" ht="15" x14ac:dyDescent="0.25">
      <c r="A1" s="61" t="s">
        <v>418</v>
      </c>
    </row>
    <row r="2" spans="1:27" ht="18" x14ac:dyDescent="0.25">
      <c r="A2" s="876" t="s">
        <v>79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203"/>
    </row>
    <row r="3" spans="1:27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651" t="s">
        <v>16</v>
      </c>
      <c r="G3" s="633" t="s">
        <v>17</v>
      </c>
      <c r="H3" s="652" t="s">
        <v>3</v>
      </c>
      <c r="I3" s="116" t="s">
        <v>4</v>
      </c>
      <c r="J3" s="116" t="s">
        <v>5</v>
      </c>
      <c r="K3" s="116" t="s">
        <v>6</v>
      </c>
      <c r="L3" s="116" t="s">
        <v>7</v>
      </c>
      <c r="M3" s="116" t="s">
        <v>8</v>
      </c>
      <c r="N3" s="118" t="s">
        <v>9</v>
      </c>
      <c r="O3" s="119" t="s">
        <v>28</v>
      </c>
      <c r="P3" s="57" t="s">
        <v>157</v>
      </c>
      <c r="Q3" s="122" t="s">
        <v>76</v>
      </c>
      <c r="R3" s="112"/>
      <c r="S3"/>
      <c r="T3"/>
      <c r="U3"/>
      <c r="V3"/>
      <c r="W3" s="112"/>
      <c r="X3" s="112"/>
      <c r="Y3" s="112"/>
      <c r="Z3" s="112"/>
      <c r="AA3" s="112"/>
    </row>
    <row r="4" spans="1:27" ht="14.25" customHeight="1" x14ac:dyDescent="0.2">
      <c r="A4" s="127">
        <v>14</v>
      </c>
      <c r="B4" s="128" t="s">
        <v>10</v>
      </c>
      <c r="C4" s="385"/>
      <c r="D4" s="381"/>
      <c r="E4" s="385"/>
      <c r="F4" s="617"/>
      <c r="G4" s="567"/>
      <c r="H4" s="567"/>
      <c r="I4" s="373"/>
      <c r="J4" s="385"/>
      <c r="K4" s="385"/>
      <c r="L4" s="385"/>
      <c r="M4" s="374"/>
      <c r="N4" s="385"/>
      <c r="O4" s="30">
        <f t="shared" ref="O4:O10" si="0">SUM(C4:N4)</f>
        <v>0</v>
      </c>
      <c r="P4" s="8"/>
      <c r="Q4" s="31" t="e">
        <f>O4/P4*100</f>
        <v>#DIV/0!</v>
      </c>
      <c r="R4" s="17"/>
      <c r="U4"/>
      <c r="V4"/>
    </row>
    <row r="5" spans="1:27" ht="14.25" customHeight="1" x14ac:dyDescent="0.2">
      <c r="A5" s="468">
        <v>18</v>
      </c>
      <c r="B5" s="128" t="s">
        <v>153</v>
      </c>
      <c r="C5" s="385"/>
      <c r="D5" s="385"/>
      <c r="E5" s="385"/>
      <c r="F5" s="567"/>
      <c r="G5" s="567"/>
      <c r="H5" s="567"/>
      <c r="I5" s="385"/>
      <c r="J5" s="385"/>
      <c r="K5" s="385"/>
      <c r="L5" s="385"/>
      <c r="M5" s="385"/>
      <c r="N5" s="385"/>
      <c r="O5" s="8">
        <f>SUM(C5:N5)</f>
        <v>0</v>
      </c>
      <c r="P5" s="8"/>
      <c r="Q5" s="31"/>
      <c r="R5" s="17"/>
      <c r="U5"/>
      <c r="V5"/>
    </row>
    <row r="6" spans="1:27" ht="14.25" customHeight="1" x14ac:dyDescent="0.2">
      <c r="A6" s="127">
        <v>30</v>
      </c>
      <c r="B6" s="128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634">
        <f t="shared" si="1"/>
        <v>0</v>
      </c>
      <c r="G6" s="634">
        <f t="shared" si="1"/>
        <v>0</v>
      </c>
      <c r="H6" s="634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8">
        <f>SUM(P7:P10)</f>
        <v>0</v>
      </c>
      <c r="Q6" s="31" t="e">
        <f>O6/P6*100</f>
        <v>#DIV/0!</v>
      </c>
      <c r="R6" s="17"/>
      <c r="U6"/>
      <c r="V6"/>
    </row>
    <row r="7" spans="1:27" ht="12.4" customHeight="1" x14ac:dyDescent="0.2">
      <c r="A7" s="129"/>
      <c r="B7" s="115" t="s">
        <v>24</v>
      </c>
      <c r="C7" s="372"/>
      <c r="D7" s="372"/>
      <c r="E7" s="377"/>
      <c r="F7" s="377"/>
      <c r="G7" s="377"/>
      <c r="H7" s="377"/>
      <c r="I7" s="372"/>
      <c r="J7" s="372"/>
      <c r="K7" s="377"/>
      <c r="L7" s="377"/>
      <c r="M7" s="372"/>
      <c r="N7" s="377"/>
      <c r="O7" s="9">
        <f t="shared" si="0"/>
        <v>0</v>
      </c>
      <c r="P7" s="10"/>
      <c r="Q7" s="38"/>
      <c r="R7" s="17"/>
      <c r="U7"/>
      <c r="V7"/>
    </row>
    <row r="8" spans="1:27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 t="shared" si="0"/>
        <v>0</v>
      </c>
      <c r="P8" s="10"/>
      <c r="Q8" s="38"/>
      <c r="R8" s="17"/>
      <c r="U8"/>
      <c r="V8"/>
    </row>
    <row r="9" spans="1:27" ht="12.4" customHeight="1" x14ac:dyDescent="0.2">
      <c r="A9" s="130"/>
      <c r="B9" s="6" t="s">
        <v>140</v>
      </c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10">
        <f t="shared" si="0"/>
        <v>0</v>
      </c>
      <c r="P9" s="10"/>
      <c r="Q9" s="38"/>
      <c r="R9" s="17"/>
      <c r="U9"/>
      <c r="V9"/>
    </row>
    <row r="10" spans="1:27" ht="12.4" customHeight="1" x14ac:dyDescent="0.2">
      <c r="A10" s="131"/>
      <c r="B10" s="5" t="s">
        <v>305</v>
      </c>
      <c r="C10" s="378"/>
      <c r="D10" s="378"/>
      <c r="E10" s="378"/>
      <c r="F10" s="636"/>
      <c r="G10" s="636"/>
      <c r="H10" s="636"/>
      <c r="I10" s="378"/>
      <c r="J10" s="378"/>
      <c r="K10" s="378"/>
      <c r="L10" s="378"/>
      <c r="M10" s="378"/>
      <c r="N10" s="378"/>
      <c r="O10" s="39">
        <f t="shared" si="0"/>
        <v>0</v>
      </c>
      <c r="P10" s="10"/>
      <c r="Q10" s="38"/>
      <c r="R10" s="17"/>
      <c r="U10"/>
      <c r="V10"/>
    </row>
    <row r="11" spans="1:27" ht="14.25" customHeight="1" x14ac:dyDescent="0.2">
      <c r="A11" s="127">
        <v>33</v>
      </c>
      <c r="B11" s="128" t="s">
        <v>18</v>
      </c>
      <c r="C11" s="7">
        <f t="shared" ref="C11:O11" si="2">SUM(C12:C15)</f>
        <v>0</v>
      </c>
      <c r="D11" s="8">
        <f t="shared" si="2"/>
        <v>0</v>
      </c>
      <c r="E11" s="7">
        <f t="shared" si="2"/>
        <v>0</v>
      </c>
      <c r="F11" s="634">
        <f t="shared" si="2"/>
        <v>0</v>
      </c>
      <c r="G11" s="634">
        <f t="shared" si="2"/>
        <v>0</v>
      </c>
      <c r="H11" s="634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0</v>
      </c>
      <c r="P11" s="7">
        <f>SUM(P12:P15)</f>
        <v>0</v>
      </c>
      <c r="Q11" s="31" t="e">
        <f>O11/P11*100</f>
        <v>#DIV/0!</v>
      </c>
      <c r="R11" s="17"/>
      <c r="U11"/>
      <c r="V11"/>
    </row>
    <row r="12" spans="1:27" ht="14.25" customHeight="1" x14ac:dyDescent="0.2">
      <c r="A12" s="426"/>
      <c r="B12" s="115" t="s">
        <v>112</v>
      </c>
      <c r="C12" s="370"/>
      <c r="D12" s="381"/>
      <c r="E12" s="381"/>
      <c r="F12" s="377"/>
      <c r="G12" s="377"/>
      <c r="H12" s="377"/>
      <c r="I12" s="370"/>
      <c r="J12" s="409"/>
      <c r="K12" s="409"/>
      <c r="L12" s="370"/>
      <c r="M12" s="381"/>
      <c r="N12" s="381"/>
      <c r="O12" s="9">
        <f>SUM(C12:N12)</f>
        <v>0</v>
      </c>
      <c r="P12" s="9"/>
      <c r="Q12" s="38"/>
      <c r="R12" s="17"/>
    </row>
    <row r="13" spans="1:27" ht="14.25" customHeight="1" x14ac:dyDescent="0.2">
      <c r="A13" s="134"/>
      <c r="B13" s="6" t="s">
        <v>288</v>
      </c>
      <c r="C13" s="379"/>
      <c r="D13" s="379"/>
      <c r="E13" s="379"/>
      <c r="F13" s="377"/>
      <c r="G13" s="377"/>
      <c r="H13" s="377"/>
      <c r="I13" s="379"/>
      <c r="J13" s="380"/>
      <c r="K13" s="382"/>
      <c r="L13" s="379"/>
      <c r="M13" s="382"/>
      <c r="N13" s="382"/>
      <c r="O13" s="10">
        <f>SUM(C13:N13)</f>
        <v>0</v>
      </c>
      <c r="P13" s="10"/>
      <c r="Q13" s="38"/>
      <c r="R13" s="17"/>
    </row>
    <row r="14" spans="1:27" ht="14.25" customHeight="1" x14ac:dyDescent="0.2">
      <c r="A14" s="134"/>
      <c r="B14" s="6" t="s">
        <v>270</v>
      </c>
      <c r="C14" s="379"/>
      <c r="D14" s="379"/>
      <c r="E14" s="379"/>
      <c r="F14" s="377"/>
      <c r="G14" s="377"/>
      <c r="H14" s="377"/>
      <c r="I14" s="379"/>
      <c r="J14" s="380"/>
      <c r="K14" s="382"/>
      <c r="L14" s="379"/>
      <c r="M14" s="382"/>
      <c r="N14" s="382"/>
      <c r="O14" s="10">
        <f>SUM(C14:N14)</f>
        <v>0</v>
      </c>
      <c r="P14" s="10"/>
      <c r="Q14" s="38"/>
      <c r="R14" s="17"/>
    </row>
    <row r="15" spans="1:27" ht="14.25" customHeight="1" x14ac:dyDescent="0.2">
      <c r="A15" s="206"/>
      <c r="B15" s="5" t="s">
        <v>155</v>
      </c>
      <c r="C15" s="383"/>
      <c r="D15" s="383"/>
      <c r="E15" s="383"/>
      <c r="F15" s="377"/>
      <c r="G15" s="377"/>
      <c r="H15" s="377"/>
      <c r="I15" s="383"/>
      <c r="J15" s="384"/>
      <c r="K15" s="376"/>
      <c r="L15" s="383"/>
      <c r="M15" s="376"/>
      <c r="N15" s="376"/>
      <c r="O15" s="40">
        <f>SUM(C15:N15)</f>
        <v>0</v>
      </c>
      <c r="P15" s="40"/>
      <c r="Q15" s="49"/>
      <c r="R15" s="17"/>
    </row>
    <row r="16" spans="1:27" ht="14.25" customHeight="1" x14ac:dyDescent="0.2">
      <c r="A16" s="136">
        <v>34</v>
      </c>
      <c r="B16" s="128" t="s">
        <v>211</v>
      </c>
      <c r="C16" s="378">
        <f>C17+C18</f>
        <v>149211.96</v>
      </c>
      <c r="D16" s="378">
        <f t="shared" ref="D16:N16" si="3">D17+D18</f>
        <v>149414.67000000001</v>
      </c>
      <c r="E16" s="378">
        <f t="shared" si="3"/>
        <v>0</v>
      </c>
      <c r="F16" s="371">
        <f t="shared" si="3"/>
        <v>0</v>
      </c>
      <c r="G16" s="371">
        <f t="shared" si="3"/>
        <v>0</v>
      </c>
      <c r="H16" s="371">
        <f t="shared" si="3"/>
        <v>0</v>
      </c>
      <c r="I16" s="378">
        <f t="shared" si="3"/>
        <v>0</v>
      </c>
      <c r="J16" s="378">
        <f t="shared" si="3"/>
        <v>0</v>
      </c>
      <c r="K16" s="378">
        <f t="shared" si="3"/>
        <v>0</v>
      </c>
      <c r="L16" s="378">
        <f t="shared" si="3"/>
        <v>0</v>
      </c>
      <c r="M16" s="378">
        <f t="shared" si="3"/>
        <v>0</v>
      </c>
      <c r="N16" s="378">
        <f t="shared" si="3"/>
        <v>0</v>
      </c>
      <c r="O16" s="378">
        <f>O17+O18</f>
        <v>298626.63</v>
      </c>
      <c r="P16" s="378">
        <f>SUM(P17:P18)</f>
        <v>0</v>
      </c>
      <c r="Q16" s="49" t="e">
        <f>O16/P16*100</f>
        <v>#DIV/0!</v>
      </c>
      <c r="R16" s="17"/>
    </row>
    <row r="17" spans="1:25" ht="12.75" customHeight="1" x14ac:dyDescent="0.2">
      <c r="A17" s="697"/>
      <c r="B17" s="216" t="s">
        <v>289</v>
      </c>
      <c r="C17" s="379"/>
      <c r="D17" s="379"/>
      <c r="E17" s="379"/>
      <c r="F17" s="379"/>
      <c r="G17" s="379"/>
      <c r="H17" s="379"/>
      <c r="I17" s="379"/>
      <c r="J17" s="379"/>
      <c r="K17" s="379"/>
      <c r="L17" s="379"/>
      <c r="M17" s="379"/>
      <c r="N17" s="379"/>
      <c r="O17" s="37">
        <f>SUM(C17:N17)</f>
        <v>0</v>
      </c>
      <c r="P17" s="10"/>
      <c r="Q17" s="38"/>
      <c r="R17" s="17"/>
    </row>
    <row r="18" spans="1:25" ht="12.75" customHeight="1" x14ac:dyDescent="0.2">
      <c r="A18" s="697"/>
      <c r="B18" s="216" t="s">
        <v>297</v>
      </c>
      <c r="C18" s="382">
        <v>149211.96</v>
      </c>
      <c r="D18" s="382">
        <v>149414.67000000001</v>
      </c>
      <c r="E18" s="382"/>
      <c r="F18" s="382"/>
      <c r="G18" s="382"/>
      <c r="H18" s="379"/>
      <c r="I18" s="379"/>
      <c r="J18" s="382"/>
      <c r="K18" s="379"/>
      <c r="L18" s="379"/>
      <c r="M18" s="382"/>
      <c r="N18" s="382"/>
      <c r="O18" s="37">
        <f>SUM(C18:N18)</f>
        <v>298626.63</v>
      </c>
      <c r="P18" s="10"/>
      <c r="Q18" s="38"/>
      <c r="R18" s="17"/>
    </row>
    <row r="19" spans="1:25" ht="14.25" customHeight="1" x14ac:dyDescent="0.2">
      <c r="A19" s="127">
        <v>36</v>
      </c>
      <c r="B19" s="128" t="s">
        <v>21</v>
      </c>
      <c r="C19" s="8">
        <f t="shared" ref="C19:O19" si="4">SUM(C20:C24)</f>
        <v>787.98</v>
      </c>
      <c r="D19" s="8">
        <f t="shared" si="4"/>
        <v>787.98</v>
      </c>
      <c r="E19" s="8">
        <f t="shared" si="4"/>
        <v>0</v>
      </c>
      <c r="F19" s="606">
        <f t="shared" si="4"/>
        <v>0</v>
      </c>
      <c r="G19" s="606">
        <f t="shared" si="4"/>
        <v>0</v>
      </c>
      <c r="H19" s="606">
        <f t="shared" si="4"/>
        <v>0</v>
      </c>
      <c r="I19" s="8">
        <f t="shared" si="4"/>
        <v>0</v>
      </c>
      <c r="J19" s="8">
        <f t="shared" si="4"/>
        <v>0</v>
      </c>
      <c r="K19" s="8">
        <f t="shared" si="4"/>
        <v>0</v>
      </c>
      <c r="L19" s="8">
        <f t="shared" si="4"/>
        <v>0</v>
      </c>
      <c r="M19" s="8">
        <f t="shared" si="4"/>
        <v>0</v>
      </c>
      <c r="N19" s="8">
        <f t="shared" si="4"/>
        <v>0</v>
      </c>
      <c r="O19" s="30">
        <f t="shared" si="4"/>
        <v>1575.96</v>
      </c>
      <c r="P19" s="23">
        <f>SUM(P20:P24)</f>
        <v>0</v>
      </c>
      <c r="Q19" s="31" t="e">
        <f>O19/P19*100</f>
        <v>#DIV/0!</v>
      </c>
      <c r="R19" s="17"/>
    </row>
    <row r="20" spans="1:25" ht="12.75" customHeight="1" x14ac:dyDescent="0.2">
      <c r="A20" s="134"/>
      <c r="B20" s="216" t="s">
        <v>151</v>
      </c>
      <c r="C20" s="437">
        <v>787.98</v>
      </c>
      <c r="D20" s="389">
        <v>787.98</v>
      </c>
      <c r="E20" s="389"/>
      <c r="F20" s="389"/>
      <c r="G20" s="389"/>
      <c r="H20" s="372"/>
      <c r="I20" s="372"/>
      <c r="J20" s="372"/>
      <c r="K20" s="372"/>
      <c r="L20" s="372"/>
      <c r="M20" s="372"/>
      <c r="N20" s="389"/>
      <c r="O20" s="32">
        <f>SUM(C20:N20)</f>
        <v>1575.96</v>
      </c>
      <c r="P20" s="10"/>
      <c r="Q20" s="38"/>
      <c r="R20" s="17"/>
      <c r="U20" s="291"/>
      <c r="V20" s="291"/>
      <c r="W20" s="291"/>
      <c r="X20" s="291"/>
      <c r="Y20" s="291"/>
    </row>
    <row r="21" spans="1:25" ht="12.4" customHeight="1" x14ac:dyDescent="0.2">
      <c r="A21" s="147"/>
      <c r="B21" s="6" t="s">
        <v>34</v>
      </c>
      <c r="C21" s="377"/>
      <c r="D21" s="382"/>
      <c r="E21" s="386"/>
      <c r="F21" s="386"/>
      <c r="G21" s="386"/>
      <c r="H21" s="386"/>
      <c r="I21" s="377"/>
      <c r="J21" s="377"/>
      <c r="K21" s="386"/>
      <c r="L21" s="377"/>
      <c r="M21" s="377"/>
      <c r="N21" s="377"/>
      <c r="O21" s="37">
        <f>SUM(C21:N21)</f>
        <v>0</v>
      </c>
      <c r="P21" s="10"/>
      <c r="Q21" s="38"/>
      <c r="R21" s="17"/>
    </row>
    <row r="22" spans="1:25" ht="12.4" customHeight="1" x14ac:dyDescent="0.2">
      <c r="A22" s="147"/>
      <c r="B22" s="6" t="s">
        <v>26</v>
      </c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">
        <f>SUM(C22:N22)</f>
        <v>0</v>
      </c>
      <c r="P22" s="10"/>
      <c r="Q22" s="38"/>
      <c r="R22" s="17"/>
      <c r="U22"/>
      <c r="V22"/>
    </row>
    <row r="23" spans="1:25" ht="12.4" customHeight="1" x14ac:dyDescent="0.2">
      <c r="A23" s="134"/>
      <c r="B23" s="6" t="s">
        <v>123</v>
      </c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">
        <f>SUM(C23:N23)</f>
        <v>0</v>
      </c>
      <c r="P23" s="10"/>
      <c r="Q23" s="38"/>
      <c r="R23" s="17"/>
      <c r="U23"/>
      <c r="V23"/>
    </row>
    <row r="24" spans="1:25" ht="12.4" customHeight="1" x14ac:dyDescent="0.2">
      <c r="A24" s="134"/>
      <c r="B24" s="6" t="s">
        <v>19</v>
      </c>
      <c r="C24" s="379"/>
      <c r="D24" s="379"/>
      <c r="E24" s="377"/>
      <c r="F24" s="377"/>
      <c r="G24" s="377"/>
      <c r="H24" s="377"/>
      <c r="I24" s="377"/>
      <c r="J24" s="377"/>
      <c r="K24" s="377"/>
      <c r="L24" s="377"/>
      <c r="M24" s="378"/>
      <c r="N24" s="378"/>
      <c r="O24" s="37">
        <f>SUM(C24:N24)</f>
        <v>0</v>
      </c>
      <c r="P24" s="10"/>
      <c r="Q24" s="48"/>
      <c r="R24" s="17"/>
      <c r="U24"/>
      <c r="V24"/>
    </row>
    <row r="25" spans="1:25" ht="14.25" customHeight="1" x14ac:dyDescent="0.2">
      <c r="A25" s="127">
        <v>39</v>
      </c>
      <c r="B25" s="128" t="s">
        <v>11</v>
      </c>
      <c r="C25" s="7">
        <f>SUM(C26:C54)</f>
        <v>61103.76</v>
      </c>
      <c r="D25" s="7">
        <f t="shared" ref="D25:P25" si="5">SUM(D26:D54)</f>
        <v>0</v>
      </c>
      <c r="E25" s="7">
        <f t="shared" si="5"/>
        <v>5306</v>
      </c>
      <c r="F25" s="634">
        <f t="shared" si="5"/>
        <v>0</v>
      </c>
      <c r="G25" s="634">
        <f t="shared" si="5"/>
        <v>0</v>
      </c>
      <c r="H25" s="634">
        <f t="shared" si="5"/>
        <v>0</v>
      </c>
      <c r="I25" s="7">
        <f t="shared" si="5"/>
        <v>0</v>
      </c>
      <c r="J25" s="7">
        <f t="shared" si="5"/>
        <v>0</v>
      </c>
      <c r="K25" s="7">
        <f t="shared" si="5"/>
        <v>0</v>
      </c>
      <c r="L25" s="7">
        <f t="shared" si="5"/>
        <v>0</v>
      </c>
      <c r="M25" s="7">
        <f t="shared" si="5"/>
        <v>0</v>
      </c>
      <c r="N25" s="7">
        <f t="shared" si="5"/>
        <v>0</v>
      </c>
      <c r="O25" s="7">
        <f t="shared" si="5"/>
        <v>66409.760000000009</v>
      </c>
      <c r="P25" s="7">
        <f t="shared" si="5"/>
        <v>0</v>
      </c>
      <c r="Q25" s="49" t="e">
        <f>O25/P25*100</f>
        <v>#DIV/0!</v>
      </c>
      <c r="R25" s="17"/>
      <c r="U25"/>
      <c r="V25"/>
    </row>
    <row r="26" spans="1:25" ht="12.4" customHeight="1" x14ac:dyDescent="0.2">
      <c r="A26" s="134"/>
      <c r="B26" s="6" t="s">
        <v>241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">
        <f t="shared" ref="O26:O55" si="6">SUM(C26:N26)</f>
        <v>0</v>
      </c>
      <c r="P26" s="10"/>
      <c r="Q26" s="38"/>
      <c r="R26" s="17"/>
      <c r="U26"/>
      <c r="V26"/>
    </row>
    <row r="27" spans="1:25" ht="12.4" customHeight="1" x14ac:dyDescent="0.2">
      <c r="A27" s="272"/>
      <c r="B27" s="6" t="s">
        <v>309</v>
      </c>
      <c r="C27" s="379"/>
      <c r="D27" s="379"/>
      <c r="E27" s="382"/>
      <c r="F27" s="382"/>
      <c r="G27" s="382"/>
      <c r="H27" s="382"/>
      <c r="I27" s="379"/>
      <c r="J27" s="379"/>
      <c r="K27" s="379"/>
      <c r="L27" s="379"/>
      <c r="M27" s="379"/>
      <c r="N27" s="379"/>
      <c r="O27" s="37">
        <f t="shared" si="6"/>
        <v>0</v>
      </c>
      <c r="P27" s="10"/>
      <c r="Q27" s="38"/>
      <c r="R27" s="17"/>
    </row>
    <row r="28" spans="1:25" ht="12.4" customHeight="1" x14ac:dyDescent="0.2">
      <c r="A28" s="134"/>
      <c r="B28" s="6" t="s">
        <v>126</v>
      </c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">
        <f t="shared" si="6"/>
        <v>0</v>
      </c>
      <c r="P28" s="10"/>
      <c r="Q28" s="38"/>
      <c r="R28" s="17"/>
    </row>
    <row r="29" spans="1:25" ht="12.4" customHeight="1" x14ac:dyDescent="0.2">
      <c r="A29" s="134"/>
      <c r="B29" s="105" t="s">
        <v>225</v>
      </c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">
        <f t="shared" si="6"/>
        <v>0</v>
      </c>
      <c r="P29" s="10"/>
      <c r="Q29" s="38"/>
      <c r="R29" s="17"/>
    </row>
    <row r="30" spans="1:25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79"/>
      <c r="J30" s="379"/>
      <c r="K30" s="379"/>
      <c r="L30" s="382"/>
      <c r="M30" s="379"/>
      <c r="N30" s="379"/>
      <c r="O30" s="37">
        <f t="shared" si="6"/>
        <v>0</v>
      </c>
      <c r="P30" s="10"/>
      <c r="Q30" s="38"/>
      <c r="R30" s="17"/>
    </row>
    <row r="31" spans="1:25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82"/>
      <c r="M31" s="379"/>
      <c r="N31" s="379"/>
      <c r="O31" s="37">
        <f t="shared" si="6"/>
        <v>0</v>
      </c>
      <c r="P31" s="10"/>
      <c r="Q31" s="38"/>
      <c r="R31" s="17"/>
    </row>
    <row r="32" spans="1:25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82"/>
      <c r="M32" s="379"/>
      <c r="N32" s="379"/>
      <c r="O32" s="37">
        <f t="shared" si="6"/>
        <v>0</v>
      </c>
      <c r="P32" s="10"/>
      <c r="Q32" s="38"/>
      <c r="R32" s="28"/>
    </row>
    <row r="33" spans="1:18" ht="12.4" customHeight="1" x14ac:dyDescent="0.2">
      <c r="A33" s="134"/>
      <c r="B33" s="105" t="s">
        <v>230</v>
      </c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">
        <f t="shared" si="6"/>
        <v>0</v>
      </c>
      <c r="P33" s="10"/>
      <c r="Q33" s="38"/>
      <c r="R33" s="17"/>
    </row>
    <row r="34" spans="1:18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82"/>
      <c r="J34" s="379"/>
      <c r="K34" s="379"/>
      <c r="L34" s="382"/>
      <c r="M34" s="379"/>
      <c r="N34" s="379"/>
      <c r="O34" s="37">
        <f t="shared" si="6"/>
        <v>0</v>
      </c>
      <c r="P34" s="10"/>
      <c r="Q34" s="38"/>
      <c r="R34" s="17"/>
    </row>
    <row r="35" spans="1:18" ht="12.4" customHeight="1" x14ac:dyDescent="0.2">
      <c r="A35" s="162"/>
      <c r="B35" s="105" t="s">
        <v>120</v>
      </c>
      <c r="C35" s="379"/>
      <c r="D35" s="379"/>
      <c r="E35" s="382"/>
      <c r="F35" s="382"/>
      <c r="G35" s="382"/>
      <c r="H35" s="382"/>
      <c r="I35" s="379"/>
      <c r="J35" s="418"/>
      <c r="K35" s="379"/>
      <c r="L35" s="382"/>
      <c r="M35" s="382"/>
      <c r="N35" s="382"/>
      <c r="O35" s="37">
        <f t="shared" si="6"/>
        <v>0</v>
      </c>
      <c r="P35" s="10"/>
      <c r="Q35" s="38"/>
      <c r="R35" s="17"/>
    </row>
    <row r="36" spans="1:18" ht="12.4" customHeight="1" x14ac:dyDescent="0.2">
      <c r="A36" s="147"/>
      <c r="B36" s="105" t="s">
        <v>37</v>
      </c>
      <c r="C36" s="379"/>
      <c r="D36" s="379"/>
      <c r="E36" s="379"/>
      <c r="F36" s="379"/>
      <c r="G36" s="379"/>
      <c r="H36" s="379"/>
      <c r="I36" s="379"/>
      <c r="J36" s="418"/>
      <c r="K36" s="379"/>
      <c r="L36" s="379"/>
      <c r="M36" s="379"/>
      <c r="N36" s="379"/>
      <c r="O36" s="37">
        <f t="shared" si="6"/>
        <v>0</v>
      </c>
      <c r="P36" s="10"/>
      <c r="Q36" s="38"/>
      <c r="R36" s="17"/>
    </row>
    <row r="37" spans="1:18" ht="12.4" customHeight="1" x14ac:dyDescent="0.2">
      <c r="A37" s="147"/>
      <c r="B37" s="6" t="s">
        <v>30</v>
      </c>
      <c r="C37" s="379">
        <v>61103.76</v>
      </c>
      <c r="D37" s="379"/>
      <c r="E37" s="379">
        <v>1876</v>
      </c>
      <c r="F37" s="379"/>
      <c r="G37" s="379"/>
      <c r="H37" s="379"/>
      <c r="I37" s="379"/>
      <c r="J37" s="418"/>
      <c r="K37" s="379"/>
      <c r="L37" s="379"/>
      <c r="M37" s="379"/>
      <c r="N37" s="379"/>
      <c r="O37" s="37">
        <f t="shared" si="6"/>
        <v>62979.76</v>
      </c>
      <c r="P37" s="10"/>
      <c r="Q37" s="38"/>
      <c r="R37" s="17"/>
    </row>
    <row r="38" spans="1:18" ht="12.4" customHeight="1" x14ac:dyDescent="0.2">
      <c r="A38" s="147"/>
      <c r="B38" s="6" t="s">
        <v>46</v>
      </c>
      <c r="C38" s="379"/>
      <c r="D38" s="379"/>
      <c r="E38" s="379"/>
      <c r="F38" s="379"/>
      <c r="G38" s="379"/>
      <c r="H38" s="379"/>
      <c r="I38" s="379"/>
      <c r="J38" s="418"/>
      <c r="K38" s="379"/>
      <c r="L38" s="379"/>
      <c r="M38" s="379"/>
      <c r="N38" s="379"/>
      <c r="O38" s="37">
        <f t="shared" si="6"/>
        <v>0</v>
      </c>
      <c r="P38" s="10"/>
      <c r="Q38" s="38"/>
      <c r="R38" s="17"/>
    </row>
    <row r="39" spans="1:18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418"/>
      <c r="K39" s="379"/>
      <c r="L39" s="382"/>
      <c r="M39" s="379"/>
      <c r="N39" s="379"/>
      <c r="O39" s="37">
        <f t="shared" si="6"/>
        <v>0</v>
      </c>
      <c r="P39" s="10"/>
      <c r="Q39" s="38"/>
      <c r="R39" s="28"/>
    </row>
    <row r="40" spans="1:18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418"/>
      <c r="K40" s="379"/>
      <c r="L40" s="379"/>
      <c r="M40" s="379"/>
      <c r="N40" s="379"/>
      <c r="O40" s="37">
        <f t="shared" si="6"/>
        <v>0</v>
      </c>
      <c r="P40" s="10"/>
      <c r="Q40" s="38"/>
      <c r="R40" s="28"/>
    </row>
    <row r="41" spans="1:18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418"/>
      <c r="K41" s="379"/>
      <c r="L41" s="382"/>
      <c r="M41" s="379"/>
      <c r="N41" s="379"/>
      <c r="O41" s="37">
        <f t="shared" si="6"/>
        <v>0</v>
      </c>
      <c r="P41" s="10"/>
      <c r="Q41" s="38"/>
      <c r="R41" s="17"/>
    </row>
    <row r="42" spans="1:18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418"/>
      <c r="K42" s="379"/>
      <c r="L42" s="382"/>
      <c r="M42" s="382"/>
      <c r="N42" s="379"/>
      <c r="O42" s="37">
        <f t="shared" si="6"/>
        <v>0</v>
      </c>
      <c r="P42" s="164"/>
      <c r="Q42" s="38"/>
      <c r="R42" s="17"/>
    </row>
    <row r="43" spans="1:18" ht="12.4" customHeight="1" x14ac:dyDescent="0.2">
      <c r="A43" s="134"/>
      <c r="B43" s="6" t="s">
        <v>142</v>
      </c>
      <c r="C43" s="379"/>
      <c r="D43" s="379"/>
      <c r="E43" s="379">
        <v>3430</v>
      </c>
      <c r="F43" s="379"/>
      <c r="G43" s="379"/>
      <c r="H43" s="379"/>
      <c r="I43" s="379"/>
      <c r="J43" s="418"/>
      <c r="K43" s="379"/>
      <c r="L43" s="382"/>
      <c r="M43" s="382"/>
      <c r="N43" s="379"/>
      <c r="O43" s="37">
        <f t="shared" si="6"/>
        <v>3430</v>
      </c>
      <c r="P43" s="10"/>
      <c r="Q43" s="38"/>
      <c r="R43" s="17"/>
    </row>
    <row r="44" spans="1:18" ht="12.4" customHeight="1" x14ac:dyDescent="0.2">
      <c r="A44" s="272"/>
      <c r="B44" s="6" t="s">
        <v>161</v>
      </c>
      <c r="C44" s="379"/>
      <c r="D44" s="379"/>
      <c r="E44" s="379"/>
      <c r="F44" s="379"/>
      <c r="G44" s="379"/>
      <c r="H44" s="379"/>
      <c r="I44" s="379"/>
      <c r="J44" s="418"/>
      <c r="K44" s="379"/>
      <c r="L44" s="382"/>
      <c r="M44" s="382"/>
      <c r="N44" s="379"/>
      <c r="O44" s="37">
        <f t="shared" si="6"/>
        <v>0</v>
      </c>
      <c r="P44" s="10"/>
      <c r="Q44" s="38"/>
      <c r="R44" s="17"/>
    </row>
    <row r="45" spans="1:18" ht="12.4" customHeight="1" x14ac:dyDescent="0.2">
      <c r="A45" s="134"/>
      <c r="B45" s="6" t="s">
        <v>258</v>
      </c>
      <c r="C45" s="379"/>
      <c r="D45" s="379"/>
      <c r="E45" s="379"/>
      <c r="F45" s="379"/>
      <c r="G45" s="379"/>
      <c r="H45" s="379"/>
      <c r="I45" s="379"/>
      <c r="J45" s="418"/>
      <c r="K45" s="379"/>
      <c r="L45" s="382"/>
      <c r="M45" s="382"/>
      <c r="N45" s="379"/>
      <c r="O45" s="37">
        <f t="shared" si="6"/>
        <v>0</v>
      </c>
      <c r="P45" s="10"/>
      <c r="Q45" s="38"/>
      <c r="R45" s="17"/>
    </row>
    <row r="46" spans="1:18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6"/>
        <v>0</v>
      </c>
      <c r="P46" s="10"/>
      <c r="Q46" s="38"/>
      <c r="R46" s="17"/>
    </row>
    <row r="47" spans="1:18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">
        <f t="shared" si="6"/>
        <v>0</v>
      </c>
      <c r="P47" s="10"/>
      <c r="Q47" s="38"/>
      <c r="R47" s="17"/>
    </row>
    <row r="48" spans="1:18" ht="12.4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">
        <f t="shared" si="6"/>
        <v>0</v>
      </c>
      <c r="P48" s="10"/>
      <c r="Q48" s="38"/>
      <c r="R48" s="17"/>
    </row>
    <row r="49" spans="1:20" ht="12.4" customHeight="1" x14ac:dyDescent="0.2">
      <c r="A49" s="134"/>
      <c r="B49" s="6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">
        <f t="shared" si="6"/>
        <v>0</v>
      </c>
      <c r="P49" s="10"/>
      <c r="Q49" s="38"/>
      <c r="R49" s="17"/>
    </row>
    <row r="50" spans="1:20" ht="12.4" customHeight="1" x14ac:dyDescent="0.2">
      <c r="A50" s="134"/>
      <c r="B50" s="6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">
        <f t="shared" si="6"/>
        <v>0</v>
      </c>
      <c r="P50" s="10"/>
      <c r="Q50" s="38"/>
      <c r="R50" s="17"/>
    </row>
    <row r="51" spans="1:20" ht="12.4" customHeight="1" x14ac:dyDescent="0.2">
      <c r="A51" s="134"/>
      <c r="B51" s="6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37">
        <f t="shared" si="6"/>
        <v>0</v>
      </c>
      <c r="P51" s="10"/>
      <c r="Q51" s="38"/>
      <c r="R51" s="17"/>
    </row>
    <row r="52" spans="1:20" ht="12.4" customHeight="1" x14ac:dyDescent="0.2">
      <c r="A52" s="134"/>
      <c r="B52" s="6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">
        <f t="shared" si="6"/>
        <v>0</v>
      </c>
      <c r="P52" s="10"/>
      <c r="Q52" s="38"/>
      <c r="R52" s="17"/>
    </row>
    <row r="53" spans="1:20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">
        <f t="shared" si="6"/>
        <v>0</v>
      </c>
      <c r="P53" s="10"/>
      <c r="Q53" s="38"/>
      <c r="R53" s="17"/>
    </row>
    <row r="54" spans="1:20" ht="12.4" customHeight="1" x14ac:dyDescent="0.2">
      <c r="A54" s="134"/>
      <c r="B54" s="6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37">
        <f t="shared" si="6"/>
        <v>0</v>
      </c>
      <c r="P54" s="10"/>
      <c r="Q54" s="38"/>
      <c r="R54" s="17"/>
    </row>
    <row r="55" spans="1:20" ht="15" customHeight="1" x14ac:dyDescent="0.2">
      <c r="A55" s="576">
        <v>40</v>
      </c>
      <c r="B55" s="128" t="s">
        <v>263</v>
      </c>
      <c r="C55" s="8">
        <f>C56+C58</f>
        <v>0</v>
      </c>
      <c r="D55" s="8">
        <f t="shared" ref="D55:N55" si="7">D56+D58</f>
        <v>0</v>
      </c>
      <c r="E55" s="8">
        <f t="shared" si="7"/>
        <v>0</v>
      </c>
      <c r="F55" s="8">
        <f t="shared" si="7"/>
        <v>0</v>
      </c>
      <c r="G55" s="8">
        <f t="shared" si="7"/>
        <v>0</v>
      </c>
      <c r="H55" s="8">
        <f t="shared" si="7"/>
        <v>0</v>
      </c>
      <c r="I55" s="8">
        <f t="shared" si="7"/>
        <v>0</v>
      </c>
      <c r="J55" s="8">
        <f t="shared" si="7"/>
        <v>0</v>
      </c>
      <c r="K55" s="8">
        <f t="shared" si="7"/>
        <v>0</v>
      </c>
      <c r="L55" s="8">
        <f t="shared" si="7"/>
        <v>0</v>
      </c>
      <c r="M55" s="8">
        <f t="shared" si="7"/>
        <v>0</v>
      </c>
      <c r="N55" s="8">
        <f t="shared" si="7"/>
        <v>0</v>
      </c>
      <c r="O55" s="8">
        <f t="shared" si="6"/>
        <v>0</v>
      </c>
      <c r="P55" s="30"/>
      <c r="Q55" s="42"/>
      <c r="R55" s="17"/>
    </row>
    <row r="56" spans="1:20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  <c r="S56" s="1"/>
      <c r="T56" s="1"/>
    </row>
    <row r="57" spans="1:20" ht="12.4" customHeight="1" x14ac:dyDescent="0.2">
      <c r="A57" s="134"/>
      <c r="B57" s="105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  <c r="S57" s="1"/>
      <c r="T57" s="1"/>
    </row>
    <row r="58" spans="1:20" ht="12.4" customHeight="1" x14ac:dyDescent="0.2">
      <c r="A58" s="133"/>
      <c r="B58" s="5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  <c r="S58" s="1"/>
      <c r="T58" s="1"/>
    </row>
    <row r="59" spans="1:20" ht="14.25" customHeight="1" x14ac:dyDescent="0.2">
      <c r="A59" s="206">
        <v>47</v>
      </c>
      <c r="B59" s="145" t="s">
        <v>20</v>
      </c>
      <c r="C59" s="177">
        <f>SUM(C60:C61)</f>
        <v>0</v>
      </c>
      <c r="D59" s="177">
        <f t="shared" ref="D59:O59" si="8">SUM(D60:D61)</f>
        <v>0</v>
      </c>
      <c r="E59" s="177">
        <f t="shared" si="8"/>
        <v>0</v>
      </c>
      <c r="F59" s="637">
        <f t="shared" si="8"/>
        <v>0</v>
      </c>
      <c r="G59" s="637">
        <f t="shared" si="8"/>
        <v>0</v>
      </c>
      <c r="H59" s="637">
        <f t="shared" si="8"/>
        <v>0</v>
      </c>
      <c r="I59" s="177">
        <f t="shared" si="8"/>
        <v>0</v>
      </c>
      <c r="J59" s="177">
        <f t="shared" si="8"/>
        <v>0</v>
      </c>
      <c r="K59" s="177">
        <f t="shared" si="8"/>
        <v>0</v>
      </c>
      <c r="L59" s="177">
        <f t="shared" si="8"/>
        <v>0</v>
      </c>
      <c r="M59" s="177">
        <f t="shared" si="8"/>
        <v>0</v>
      </c>
      <c r="N59" s="177">
        <f t="shared" si="8"/>
        <v>0</v>
      </c>
      <c r="O59" s="255">
        <f t="shared" si="8"/>
        <v>0</v>
      </c>
      <c r="P59" s="177">
        <f>SUM(P60:P61)</f>
        <v>0</v>
      </c>
      <c r="Q59" s="48" t="e">
        <f>O59/P59*100</f>
        <v>#DIV/0!</v>
      </c>
      <c r="R59" s="17"/>
    </row>
    <row r="60" spans="1:20" ht="14.25" customHeight="1" x14ac:dyDescent="0.2">
      <c r="A60" s="135"/>
      <c r="B60" s="6" t="s">
        <v>218</v>
      </c>
      <c r="C60" s="382"/>
      <c r="D60" s="382"/>
      <c r="E60" s="382"/>
      <c r="F60" s="530"/>
      <c r="G60" s="530"/>
      <c r="H60" s="530"/>
      <c r="I60" s="382"/>
      <c r="J60" s="382"/>
      <c r="K60" s="382"/>
      <c r="L60" s="382"/>
      <c r="M60" s="382"/>
      <c r="N60" s="382"/>
      <c r="O60" s="37">
        <f t="shared" ref="O60:O65" si="9">SUM(C60:N60)</f>
        <v>0</v>
      </c>
      <c r="P60" s="37"/>
      <c r="Q60" s="43"/>
      <c r="R60" s="17"/>
    </row>
    <row r="61" spans="1:20" ht="14.25" customHeight="1" x14ac:dyDescent="0.2">
      <c r="A61" s="133"/>
      <c r="B61" s="5" t="s">
        <v>237</v>
      </c>
      <c r="C61" s="382"/>
      <c r="D61" s="382"/>
      <c r="E61" s="379"/>
      <c r="F61" s="530"/>
      <c r="G61" s="530"/>
      <c r="H61" s="530"/>
      <c r="I61" s="382"/>
      <c r="J61" s="382"/>
      <c r="K61" s="382"/>
      <c r="L61" s="382"/>
      <c r="M61" s="382"/>
      <c r="N61" s="382"/>
      <c r="O61" s="37">
        <f t="shared" si="9"/>
        <v>0</v>
      </c>
      <c r="P61" s="40"/>
      <c r="Q61" s="49"/>
      <c r="R61" s="17"/>
    </row>
    <row r="62" spans="1:20" ht="14.25" customHeight="1" x14ac:dyDescent="0.2">
      <c r="A62" s="127">
        <v>49</v>
      </c>
      <c r="B62" s="128" t="s">
        <v>432</v>
      </c>
      <c r="C62" s="374">
        <v>190</v>
      </c>
      <c r="D62" s="374">
        <v>200</v>
      </c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 t="shared" si="9"/>
        <v>390</v>
      </c>
      <c r="P62" s="5"/>
      <c r="Q62" s="49"/>
      <c r="R62" s="17"/>
      <c r="S62" s="1"/>
      <c r="T62" s="1"/>
    </row>
    <row r="63" spans="1:20" ht="14.25" customHeight="1" x14ac:dyDescent="0.2">
      <c r="A63" s="136">
        <v>92</v>
      </c>
      <c r="B63" s="128" t="s">
        <v>292</v>
      </c>
      <c r="C63" s="385">
        <v>3199.02</v>
      </c>
      <c r="D63" s="385"/>
      <c r="E63" s="385"/>
      <c r="F63" s="567"/>
      <c r="G63" s="567"/>
      <c r="H63" s="567"/>
      <c r="I63" s="385"/>
      <c r="J63" s="385"/>
      <c r="K63" s="385"/>
      <c r="L63" s="385"/>
      <c r="M63" s="385"/>
      <c r="N63" s="385"/>
      <c r="O63" s="8">
        <f t="shared" si="9"/>
        <v>3199.02</v>
      </c>
      <c r="P63" s="8"/>
      <c r="Q63" s="31" t="e">
        <f>O63/P63*100</f>
        <v>#DIV/0!</v>
      </c>
      <c r="R63" s="17"/>
    </row>
    <row r="64" spans="1:20" ht="14.25" customHeight="1" x14ac:dyDescent="0.2">
      <c r="A64" s="127">
        <v>93</v>
      </c>
      <c r="B64" s="128" t="s">
        <v>184</v>
      </c>
      <c r="C64" s="385"/>
      <c r="D64" s="385"/>
      <c r="E64" s="385"/>
      <c r="F64" s="567"/>
      <c r="G64" s="567"/>
      <c r="H64" s="567"/>
      <c r="I64" s="385"/>
      <c r="J64" s="385"/>
      <c r="K64" s="385"/>
      <c r="L64" s="385"/>
      <c r="M64" s="385"/>
      <c r="N64" s="385"/>
      <c r="O64" s="8">
        <f t="shared" si="9"/>
        <v>0</v>
      </c>
      <c r="P64" s="8"/>
      <c r="Q64" s="42"/>
      <c r="R64" s="17"/>
    </row>
    <row r="65" spans="1:18" ht="14.25" customHeight="1" thickBot="1" x14ac:dyDescent="0.25">
      <c r="A65" s="496">
        <v>20</v>
      </c>
      <c r="B65" s="137" t="s">
        <v>236</v>
      </c>
      <c r="C65" s="388"/>
      <c r="D65" s="388"/>
      <c r="E65" s="388"/>
      <c r="F65" s="638"/>
      <c r="G65" s="638"/>
      <c r="H65" s="638"/>
      <c r="I65" s="388"/>
      <c r="J65" s="388"/>
      <c r="K65" s="388"/>
      <c r="L65" s="388"/>
      <c r="M65" s="388"/>
      <c r="N65" s="388"/>
      <c r="O65" s="124">
        <f t="shared" si="9"/>
        <v>0</v>
      </c>
      <c r="P65" s="509"/>
      <c r="Q65" s="503"/>
      <c r="R65" s="17"/>
    </row>
    <row r="66" spans="1:18" ht="17.25" customHeight="1" thickBot="1" x14ac:dyDescent="0.25">
      <c r="A66" s="879" t="s">
        <v>162</v>
      </c>
      <c r="B66" s="880"/>
      <c r="C66" s="309">
        <f>C4+C5+C6+C11+C16+C19+C25+C55+C59+C62+C63+C64+C65</f>
        <v>214492.72</v>
      </c>
      <c r="D66" s="309">
        <f t="shared" ref="D66:N66" si="10">D4+D5+D6+D11+D16+D19+D25+D55+D59+D62+D63+D64+D65</f>
        <v>150402.65000000002</v>
      </c>
      <c r="E66" s="309">
        <f t="shared" si="10"/>
        <v>5306</v>
      </c>
      <c r="F66" s="309">
        <f t="shared" si="10"/>
        <v>0</v>
      </c>
      <c r="G66" s="309">
        <f t="shared" si="10"/>
        <v>0</v>
      </c>
      <c r="H66" s="309">
        <f t="shared" si="10"/>
        <v>0</v>
      </c>
      <c r="I66" s="309">
        <f t="shared" si="10"/>
        <v>0</v>
      </c>
      <c r="J66" s="309">
        <f t="shared" si="10"/>
        <v>0</v>
      </c>
      <c r="K66" s="309">
        <f t="shared" si="10"/>
        <v>0</v>
      </c>
      <c r="L66" s="309">
        <f t="shared" si="10"/>
        <v>0</v>
      </c>
      <c r="M66" s="309">
        <f t="shared" si="10"/>
        <v>0</v>
      </c>
      <c r="N66" s="309">
        <f t="shared" si="10"/>
        <v>0</v>
      </c>
      <c r="O66" s="309">
        <f>O4+O5+O6+O11+O16+O19+O25+O55+O59+O62+O63+O64+O65</f>
        <v>370201.37000000005</v>
      </c>
      <c r="P66" s="309">
        <f>P4+P5+P6+P11+P16+P19+P25+P55+P59+P62+P63+P64+P65</f>
        <v>0</v>
      </c>
      <c r="Q66" s="511" t="e">
        <f>O66/P66*100</f>
        <v>#DIV/0!</v>
      </c>
      <c r="R66" s="17"/>
    </row>
    <row r="67" spans="1:18" ht="17.25" hidden="1" customHeight="1" thickBot="1" x14ac:dyDescent="0.25">
      <c r="A67" s="138">
        <v>51</v>
      </c>
      <c r="B67" s="146" t="s">
        <v>152</v>
      </c>
      <c r="C67" s="169"/>
      <c r="D67" s="169"/>
      <c r="E67" s="169"/>
      <c r="F67" s="653"/>
      <c r="G67" s="653"/>
      <c r="H67" s="653"/>
      <c r="I67" s="169"/>
      <c r="J67" s="169"/>
      <c r="K67" s="169"/>
      <c r="L67" s="169"/>
      <c r="M67" s="169"/>
      <c r="N67" s="169"/>
      <c r="O67" s="12">
        <f>SUM(C67:N67)</f>
        <v>0</v>
      </c>
      <c r="P67" s="12"/>
      <c r="Q67" s="199"/>
      <c r="R67" s="17"/>
    </row>
    <row r="68" spans="1:18" ht="15" customHeight="1" thickBot="1" x14ac:dyDescent="0.25">
      <c r="A68" s="195">
        <v>52</v>
      </c>
      <c r="B68" s="139" t="s">
        <v>164</v>
      </c>
      <c r="C68" s="387"/>
      <c r="D68" s="387"/>
      <c r="E68" s="391"/>
      <c r="F68" s="640"/>
      <c r="G68" s="640"/>
      <c r="H68" s="640"/>
      <c r="I68" s="387"/>
      <c r="J68" s="387"/>
      <c r="K68" s="387"/>
      <c r="L68" s="391"/>
      <c r="M68" s="387"/>
      <c r="N68" s="387"/>
      <c r="O68" s="12">
        <f>SUM(C68:N68)</f>
        <v>0</v>
      </c>
      <c r="P68" s="12"/>
      <c r="Q68" s="49"/>
      <c r="R68" s="17"/>
    </row>
    <row r="69" spans="1:18" ht="14.25" customHeight="1" thickBot="1" x14ac:dyDescent="0.25">
      <c r="A69" s="877" t="s">
        <v>163</v>
      </c>
      <c r="B69" s="878"/>
      <c r="C69" s="310">
        <f>SUM(C66:C68)</f>
        <v>214492.72</v>
      </c>
      <c r="D69" s="310">
        <f t="shared" ref="D69:N69" si="11">SUM(D66:D68)</f>
        <v>150402.65000000002</v>
      </c>
      <c r="E69" s="310">
        <f t="shared" si="11"/>
        <v>5306</v>
      </c>
      <c r="F69" s="310">
        <f t="shared" si="11"/>
        <v>0</v>
      </c>
      <c r="G69" s="310">
        <f t="shared" si="11"/>
        <v>0</v>
      </c>
      <c r="H69" s="310">
        <f t="shared" si="11"/>
        <v>0</v>
      </c>
      <c r="I69" s="310">
        <f t="shared" si="11"/>
        <v>0</v>
      </c>
      <c r="J69" s="310">
        <f t="shared" si="11"/>
        <v>0</v>
      </c>
      <c r="K69" s="310">
        <f t="shared" si="11"/>
        <v>0</v>
      </c>
      <c r="L69" s="310">
        <f t="shared" si="11"/>
        <v>0</v>
      </c>
      <c r="M69" s="310">
        <f t="shared" si="11"/>
        <v>0</v>
      </c>
      <c r="N69" s="310">
        <f t="shared" si="11"/>
        <v>0</v>
      </c>
      <c r="O69" s="311">
        <f>SUM(O66:O68)</f>
        <v>370201.37000000005</v>
      </c>
      <c r="P69" s="311">
        <f>SUM(P66:P68)</f>
        <v>0</v>
      </c>
      <c r="Q69" s="312" t="e">
        <f>O69/P69*100</f>
        <v>#DIV/0!</v>
      </c>
      <c r="R69" s="17"/>
    </row>
    <row r="70" spans="1:18" ht="14.65" customHeight="1" x14ac:dyDescent="0.2">
      <c r="A70" s="426"/>
      <c r="B70" s="306"/>
      <c r="C70" s="27"/>
      <c r="D70" s="27"/>
      <c r="E70" s="396"/>
      <c r="F70" s="395"/>
      <c r="G70" s="395"/>
      <c r="H70" s="395"/>
      <c r="I70" s="395"/>
      <c r="J70" s="398"/>
      <c r="K70" s="398"/>
      <c r="L70" s="395"/>
      <c r="M70" s="398"/>
      <c r="N70" s="398"/>
      <c r="O70" s="17"/>
      <c r="P70" s="17"/>
      <c r="Q70" s="17"/>
      <c r="R70" s="17"/>
    </row>
    <row r="71" spans="1:18" ht="12.75" customHeight="1" x14ac:dyDescent="0.2">
      <c r="A71" s="684" t="s">
        <v>286</v>
      </c>
      <c r="B71" s="883" t="s">
        <v>443</v>
      </c>
      <c r="C71" s="883"/>
      <c r="D71" s="883"/>
      <c r="E71" s="883"/>
      <c r="F71" s="883"/>
      <c r="G71" s="883"/>
      <c r="H71" s="395"/>
      <c r="I71" s="395"/>
      <c r="J71" s="398"/>
      <c r="K71" s="395"/>
      <c r="L71" s="395"/>
      <c r="M71" s="395"/>
      <c r="N71" s="395"/>
      <c r="O71" s="17"/>
      <c r="P71" s="17"/>
      <c r="Q71" s="17"/>
      <c r="R71" s="17"/>
    </row>
    <row r="72" spans="1:18" ht="12.75" customHeight="1" x14ac:dyDescent="0.2">
      <c r="A72" s="684"/>
      <c r="B72" s="713"/>
      <c r="C72" s="680"/>
      <c r="D72" s="420"/>
      <c r="E72" s="396"/>
      <c r="F72" s="395"/>
      <c r="G72" s="395"/>
      <c r="H72" s="395"/>
      <c r="I72" s="395"/>
      <c r="J72" s="398"/>
      <c r="K72" s="395"/>
      <c r="L72" s="395"/>
      <c r="M72" s="395"/>
      <c r="N72" s="395"/>
      <c r="O72" s="17"/>
      <c r="P72" s="17"/>
      <c r="Q72" s="17"/>
      <c r="R72" s="17"/>
    </row>
    <row r="73" spans="1:18" ht="12.75" customHeight="1" x14ac:dyDescent="0.2">
      <c r="A73" s="875"/>
      <c r="B73" s="715"/>
      <c r="C73" s="680"/>
      <c r="D73" s="420"/>
      <c r="E73" s="396"/>
      <c r="F73" s="395"/>
      <c r="G73" s="395"/>
      <c r="H73" s="395"/>
      <c r="I73" s="395"/>
      <c r="J73" s="398"/>
      <c r="K73" s="395"/>
      <c r="L73" s="395"/>
      <c r="M73" s="395"/>
      <c r="N73" s="395"/>
      <c r="O73" s="17"/>
      <c r="P73" s="17"/>
      <c r="Q73" s="17"/>
      <c r="R73" s="17"/>
    </row>
    <row r="74" spans="1:18" ht="12.75" customHeight="1" x14ac:dyDescent="0.2">
      <c r="A74" s="875"/>
      <c r="B74" s="715"/>
      <c r="C74" s="680"/>
      <c r="D74" s="420"/>
      <c r="E74" s="396"/>
      <c r="F74" s="395"/>
      <c r="G74" s="395"/>
      <c r="H74" s="395"/>
      <c r="I74" s="395"/>
      <c r="J74" s="398"/>
      <c r="K74" s="395"/>
      <c r="L74" s="395"/>
      <c r="M74" s="395"/>
      <c r="N74" s="395"/>
      <c r="O74" s="17"/>
      <c r="P74" s="17"/>
      <c r="Q74" s="17"/>
      <c r="R74" s="17"/>
    </row>
    <row r="75" spans="1:18" ht="12.75" customHeight="1" x14ac:dyDescent="0.2">
      <c r="A75" s="684"/>
      <c r="B75" s="715"/>
      <c r="C75"/>
      <c r="D75" s="420"/>
      <c r="E75" s="396"/>
      <c r="F75" s="396"/>
      <c r="G75" s="398"/>
      <c r="H75" s="396"/>
      <c r="I75" s="398"/>
      <c r="J75" s="398"/>
      <c r="K75" s="395"/>
      <c r="L75" s="395"/>
      <c r="M75" s="395"/>
      <c r="N75" s="395"/>
      <c r="O75" s="17"/>
      <c r="P75" s="17"/>
      <c r="Q75" s="17"/>
      <c r="R75" s="17"/>
    </row>
    <row r="76" spans="1:18" ht="12.75" customHeight="1" x14ac:dyDescent="0.2">
      <c r="A76" s="680"/>
      <c r="B76" s="713"/>
      <c r="C76"/>
      <c r="D76" s="420"/>
      <c r="E76" s="396"/>
      <c r="F76" s="396"/>
      <c r="G76" s="398"/>
      <c r="H76" s="396"/>
      <c r="I76" s="398"/>
      <c r="J76" s="398"/>
      <c r="K76" s="395"/>
      <c r="L76" s="395"/>
      <c r="M76" s="395"/>
      <c r="N76" s="395"/>
      <c r="O76" s="17"/>
      <c r="P76" s="17"/>
      <c r="Q76" s="17"/>
      <c r="R76" s="17"/>
    </row>
    <row r="77" spans="1:18" x14ac:dyDescent="0.2">
      <c r="A77" s="680"/>
      <c r="B77" s="713"/>
      <c r="C77"/>
      <c r="D77" s="396"/>
      <c r="E77" s="396"/>
      <c r="F77" s="395"/>
      <c r="G77" s="395"/>
      <c r="H77" s="395"/>
      <c r="I77" s="395"/>
      <c r="J77" s="396"/>
      <c r="K77" s="396"/>
      <c r="L77" s="396"/>
      <c r="M77" s="398"/>
      <c r="N77" s="398"/>
      <c r="O77" s="398"/>
      <c r="P77" s="398"/>
      <c r="Q77" s="398"/>
      <c r="R77" s="17"/>
    </row>
    <row r="78" spans="1:18" x14ac:dyDescent="0.2">
      <c r="A78" s="680"/>
      <c r="B78" s="713"/>
      <c r="C78" s="680"/>
      <c r="D78" s="396"/>
      <c r="E78" s="396"/>
      <c r="F78" s="395"/>
      <c r="G78" s="395"/>
      <c r="H78" s="395"/>
      <c r="I78" s="395"/>
      <c r="J78" s="396"/>
      <c r="K78" s="396"/>
      <c r="L78" s="396"/>
      <c r="M78" s="398"/>
      <c r="N78" s="398"/>
      <c r="O78" s="398"/>
      <c r="P78" s="398"/>
      <c r="Q78" s="398"/>
      <c r="R78" s="17"/>
    </row>
    <row r="79" spans="1:18" x14ac:dyDescent="0.2">
      <c r="A79" s="680"/>
      <c r="B79" s="713"/>
      <c r="C79" s="680"/>
      <c r="D79" s="396"/>
      <c r="E79" s="396"/>
      <c r="F79" s="395"/>
      <c r="G79" s="395"/>
      <c r="H79" s="395"/>
      <c r="I79" s="395"/>
      <c r="J79" s="395"/>
      <c r="K79" s="395"/>
      <c r="L79" s="395"/>
      <c r="M79" s="395"/>
      <c r="N79" s="398"/>
      <c r="O79" s="398"/>
      <c r="P79" s="398"/>
      <c r="Q79" s="398"/>
      <c r="R79" s="17"/>
    </row>
    <row r="80" spans="1:18" x14ac:dyDescent="0.2">
      <c r="A80" s="680"/>
      <c r="B80" s="713"/>
      <c r="C80" s="680"/>
      <c r="D80" s="397"/>
      <c r="E80" s="396"/>
      <c r="F80" s="395"/>
      <c r="G80" s="395"/>
      <c r="H80" s="395"/>
      <c r="I80" s="395"/>
      <c r="J80" s="395"/>
      <c r="K80" s="395"/>
      <c r="L80" s="395"/>
      <c r="M80" s="395"/>
      <c r="N80" s="398"/>
      <c r="O80" s="398"/>
      <c r="P80" s="398"/>
      <c r="Q80" s="398"/>
      <c r="R80" s="17"/>
    </row>
    <row r="81" spans="1:18" x14ac:dyDescent="0.2">
      <c r="A81" s="680"/>
      <c r="B81" s="713"/>
      <c r="C81" s="680"/>
      <c r="D81" s="397"/>
      <c r="E81" s="396"/>
      <c r="F81" s="395"/>
      <c r="G81" s="395"/>
      <c r="H81" s="395"/>
      <c r="I81" s="395"/>
      <c r="J81" s="395"/>
      <c r="K81" s="395"/>
      <c r="L81" s="395"/>
      <c r="M81" s="395"/>
      <c r="N81" s="398"/>
      <c r="O81" s="398"/>
      <c r="P81" s="398"/>
      <c r="Q81" s="398"/>
      <c r="R81" s="17"/>
    </row>
    <row r="82" spans="1:18" x14ac:dyDescent="0.2">
      <c r="A82" s="680"/>
      <c r="B82" s="713"/>
      <c r="C82" s="680"/>
      <c r="D82" s="397"/>
      <c r="E82" s="396"/>
      <c r="F82" s="395"/>
      <c r="G82" s="395"/>
      <c r="H82" s="395"/>
      <c r="I82" s="395"/>
      <c r="J82" s="395"/>
      <c r="K82" s="395"/>
      <c r="L82" s="395"/>
      <c r="M82" s="395"/>
      <c r="N82" s="398"/>
      <c r="O82" s="398"/>
      <c r="P82" s="398"/>
      <c r="Q82" s="398"/>
      <c r="R82" s="17"/>
    </row>
    <row r="83" spans="1:18" x14ac:dyDescent="0.2">
      <c r="A83" s="684" t="s">
        <v>293</v>
      </c>
      <c r="B83" s="713"/>
      <c r="C83" s="680"/>
      <c r="D83" s="396"/>
      <c r="E83" s="396"/>
      <c r="F83" s="17"/>
      <c r="G83" s="17"/>
      <c r="H83" s="17"/>
      <c r="I83" s="17"/>
      <c r="J83" s="395"/>
      <c r="K83" s="395"/>
      <c r="L83" s="395"/>
      <c r="M83" s="395"/>
      <c r="N83" s="398"/>
      <c r="O83" s="398"/>
      <c r="P83" s="398"/>
      <c r="Q83" s="398"/>
      <c r="R83" s="17"/>
    </row>
    <row r="84" spans="1:18" x14ac:dyDescent="0.2">
      <c r="A84" s="680"/>
      <c r="B84" s="395"/>
      <c r="C84" s="416"/>
      <c r="D84" s="416"/>
      <c r="E84" s="416"/>
      <c r="F84" s="17"/>
      <c r="G84" s="17"/>
      <c r="H84" s="17"/>
      <c r="I84" s="17"/>
      <c r="J84" s="395"/>
      <c r="K84" s="395"/>
      <c r="L84" s="395"/>
      <c r="M84" s="395"/>
      <c r="N84" s="398"/>
      <c r="O84" s="398"/>
      <c r="P84" s="398"/>
      <c r="Q84" s="398"/>
      <c r="R84" s="17"/>
    </row>
    <row r="85" spans="1:18" x14ac:dyDescent="0.2">
      <c r="A85" s="680"/>
      <c r="B85" s="17"/>
      <c r="C85" s="27"/>
      <c r="D85" s="27"/>
      <c r="E85" s="27"/>
      <c r="F85" s="17"/>
      <c r="G85" s="17"/>
      <c r="H85" s="17"/>
      <c r="I85" s="17"/>
      <c r="J85" s="17"/>
      <c r="K85" s="17"/>
      <c r="L85" s="17"/>
      <c r="M85" s="17"/>
      <c r="N85" s="398"/>
      <c r="O85" s="398"/>
      <c r="P85" s="398"/>
      <c r="Q85" s="398"/>
      <c r="R85" s="17"/>
    </row>
    <row r="86" spans="1:18" x14ac:dyDescent="0.2">
      <c r="A86" s="680"/>
      <c r="B86" s="17"/>
      <c r="C86" s="27"/>
      <c r="D86" s="27"/>
      <c r="E86" s="27"/>
      <c r="F86" s="17"/>
      <c r="G86" s="17"/>
      <c r="H86" s="17"/>
      <c r="I86" s="17"/>
      <c r="J86" s="17"/>
      <c r="K86" s="17"/>
      <c r="L86" s="17"/>
      <c r="M86" s="17"/>
      <c r="N86" s="398"/>
      <c r="O86" s="398"/>
      <c r="P86" s="398"/>
      <c r="Q86" s="398"/>
      <c r="R86" s="17"/>
    </row>
    <row r="87" spans="1:18" x14ac:dyDescent="0.2">
      <c r="A87" s="680"/>
      <c r="B87" s="17"/>
      <c r="C87" s="27"/>
      <c r="D87" s="27"/>
      <c r="E87" s="27"/>
      <c r="F87" s="17"/>
      <c r="G87" s="17"/>
      <c r="H87" s="17"/>
      <c r="I87" s="17"/>
      <c r="J87" s="17"/>
      <c r="K87" s="17"/>
      <c r="L87" s="17"/>
      <c r="M87" s="17"/>
      <c r="N87" s="398"/>
      <c r="O87" s="398"/>
      <c r="P87" s="398"/>
      <c r="Q87" s="398"/>
      <c r="R87" s="17"/>
    </row>
    <row r="88" spans="1:18" x14ac:dyDescent="0.2">
      <c r="A88" s="680"/>
      <c r="B88" s="17"/>
      <c r="C88" s="27"/>
      <c r="D88" s="27"/>
      <c r="E88" s="2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x14ac:dyDescent="0.2">
      <c r="A89" s="680"/>
      <c r="B89" s="17"/>
      <c r="C89" s="27"/>
      <c r="D89" s="27"/>
      <c r="E89" s="27"/>
      <c r="F89" s="395"/>
      <c r="G89" s="395"/>
      <c r="H89" s="395"/>
      <c r="I89" s="395"/>
      <c r="J89" s="17"/>
      <c r="K89" s="17"/>
      <c r="L89" s="17"/>
      <c r="M89" s="17"/>
      <c r="N89" s="17"/>
      <c r="O89" s="17"/>
      <c r="P89" s="17"/>
      <c r="Q89" s="17"/>
      <c r="R89" s="17"/>
    </row>
    <row r="90" spans="1:18" x14ac:dyDescent="0.2">
      <c r="A90" s="680"/>
      <c r="B90" s="17"/>
      <c r="C90" s="27"/>
      <c r="D90" s="27"/>
      <c r="E90" s="27"/>
      <c r="F90" s="395"/>
      <c r="G90" s="395"/>
      <c r="H90" s="395"/>
      <c r="I90" s="395"/>
      <c r="J90" s="17"/>
      <c r="K90" s="17"/>
      <c r="L90" s="17"/>
      <c r="M90" s="17"/>
      <c r="N90" s="17"/>
      <c r="O90" s="17"/>
      <c r="P90" s="17"/>
      <c r="Q90" s="17"/>
      <c r="R90" s="17"/>
    </row>
    <row r="91" spans="1:18" x14ac:dyDescent="0.2">
      <c r="A91" s="18"/>
      <c r="B91" s="17"/>
      <c r="C91" s="27"/>
      <c r="D91" s="27"/>
      <c r="E91" s="27"/>
      <c r="F91" s="395"/>
      <c r="G91" s="395"/>
      <c r="H91" s="395"/>
      <c r="I91" s="395"/>
      <c r="J91" s="17"/>
      <c r="K91" s="17"/>
      <c r="L91" s="17"/>
      <c r="M91" s="17"/>
      <c r="N91" s="17"/>
      <c r="O91" s="17"/>
      <c r="P91" s="17"/>
      <c r="Q91" s="17"/>
      <c r="R91" s="17"/>
    </row>
    <row r="92" spans="1:18" x14ac:dyDescent="0.2">
      <c r="A92" s="18"/>
      <c r="B92" s="17"/>
      <c r="C92" s="27"/>
      <c r="D92" s="27"/>
      <c r="E92" s="27"/>
      <c r="F92" s="395"/>
      <c r="G92" s="395"/>
      <c r="H92" s="395"/>
      <c r="I92" s="395"/>
      <c r="J92" s="17"/>
      <c r="K92" s="17"/>
      <c r="L92" s="17"/>
      <c r="M92" s="17"/>
      <c r="N92" s="17"/>
      <c r="O92" s="17"/>
      <c r="P92" s="17"/>
      <c r="Q92" s="17"/>
      <c r="R92" s="17"/>
    </row>
    <row r="93" spans="1:18" x14ac:dyDescent="0.2">
      <c r="A93" s="18"/>
      <c r="B93" s="17"/>
      <c r="C93" s="27"/>
      <c r="D93" s="27"/>
      <c r="E93" s="27"/>
      <c r="F93" s="396"/>
      <c r="G93" s="398"/>
      <c r="H93" s="396"/>
      <c r="I93" s="398"/>
      <c r="J93" s="17"/>
      <c r="K93" s="17"/>
      <c r="L93" s="17"/>
      <c r="M93" s="17"/>
      <c r="N93" s="17"/>
      <c r="O93" s="17"/>
      <c r="P93" s="17"/>
      <c r="Q93" s="17"/>
      <c r="R93" s="17"/>
    </row>
    <row r="94" spans="1:18" x14ac:dyDescent="0.2">
      <c r="A94" s="18"/>
      <c r="B94" s="17"/>
      <c r="C94" s="27"/>
      <c r="D94" s="27"/>
      <c r="E94" s="27"/>
      <c r="F94" s="544"/>
      <c r="G94" s="544"/>
      <c r="H94" s="545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x14ac:dyDescent="0.2">
      <c r="A95" s="18"/>
      <c r="B95" s="17"/>
      <c r="C95" s="27"/>
      <c r="D95" s="27"/>
      <c r="E95" s="27"/>
      <c r="F95" s="544"/>
      <c r="G95" s="544"/>
      <c r="H95" s="545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x14ac:dyDescent="0.2">
      <c r="A96" s="18"/>
      <c r="B96" s="17"/>
      <c r="C96" s="27"/>
      <c r="D96" s="27"/>
      <c r="E96" s="27"/>
      <c r="F96" s="544"/>
      <c r="G96" s="544"/>
      <c r="H96" s="545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x14ac:dyDescent="0.2">
      <c r="A97" s="18"/>
      <c r="B97" s="17"/>
      <c r="C97" s="27"/>
      <c r="D97" s="27"/>
      <c r="E97" s="27"/>
      <c r="F97" s="544"/>
      <c r="G97" s="544"/>
      <c r="H97" s="545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x14ac:dyDescent="0.2">
      <c r="A98" s="18"/>
      <c r="B98" s="17"/>
      <c r="C98" s="27"/>
      <c r="D98" s="27"/>
      <c r="E98" s="27"/>
      <c r="F98" s="544"/>
      <c r="G98" s="544"/>
      <c r="H98" s="545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x14ac:dyDescent="0.2">
      <c r="A99" s="18"/>
      <c r="B99" s="17"/>
      <c r="C99" s="27"/>
      <c r="D99" s="27"/>
      <c r="E99" s="27"/>
      <c r="F99" s="544"/>
      <c r="G99" s="544"/>
      <c r="H99" s="545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x14ac:dyDescent="0.2">
      <c r="A100" s="18"/>
      <c r="B100" s="17"/>
      <c r="C100" s="27"/>
      <c r="D100" s="27"/>
      <c r="E100" s="27"/>
      <c r="F100" s="544"/>
      <c r="G100" s="544"/>
      <c r="H100" s="545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x14ac:dyDescent="0.2">
      <c r="A101" s="18"/>
      <c r="B101" s="17"/>
      <c r="C101" s="27"/>
      <c r="D101" s="27"/>
      <c r="E101" s="27"/>
      <c r="F101" s="544"/>
      <c r="G101" s="544"/>
      <c r="H101" s="545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x14ac:dyDescent="0.2">
      <c r="A102" s="18"/>
      <c r="B102" s="17"/>
      <c r="C102" s="27"/>
      <c r="D102" s="27"/>
      <c r="E102" s="27"/>
      <c r="F102" s="544"/>
      <c r="G102" s="544"/>
      <c r="H102" s="545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x14ac:dyDescent="0.2">
      <c r="A103" s="18"/>
      <c r="B103" s="17"/>
      <c r="C103" s="27"/>
      <c r="D103" s="27"/>
      <c r="E103" s="27"/>
      <c r="F103" s="544"/>
      <c r="G103" s="544"/>
      <c r="H103" s="545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x14ac:dyDescent="0.2">
      <c r="A104" s="18"/>
      <c r="B104" s="17"/>
      <c r="C104" s="27"/>
      <c r="D104" s="27"/>
      <c r="E104" s="27"/>
      <c r="F104" s="544"/>
      <c r="G104" s="544"/>
      <c r="H104" s="545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x14ac:dyDescent="0.2">
      <c r="A105" s="18"/>
      <c r="B105" s="17"/>
      <c r="C105" s="27"/>
      <c r="D105" s="27"/>
      <c r="E105" s="27"/>
      <c r="F105" s="544"/>
      <c r="G105" s="544"/>
      <c r="H105" s="545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x14ac:dyDescent="0.2">
      <c r="A106" s="18"/>
      <c r="B106" s="17"/>
      <c r="C106" s="27"/>
      <c r="D106" s="27"/>
      <c r="E106" s="27"/>
      <c r="F106" s="544"/>
      <c r="G106" s="544"/>
      <c r="H106" s="545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x14ac:dyDescent="0.2">
      <c r="A107" s="18"/>
      <c r="B107" s="17"/>
      <c r="C107" s="27"/>
      <c r="D107" s="27"/>
      <c r="E107" s="27"/>
      <c r="F107" s="544"/>
      <c r="G107" s="544"/>
      <c r="H107" s="545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x14ac:dyDescent="0.2">
      <c r="A108" s="18"/>
      <c r="B108" s="17"/>
      <c r="C108" s="27"/>
      <c r="D108" s="27"/>
      <c r="E108" s="27"/>
      <c r="F108" s="544"/>
      <c r="G108" s="544"/>
      <c r="H108" s="545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x14ac:dyDescent="0.2">
      <c r="A109" s="18"/>
      <c r="B109" s="17"/>
      <c r="C109" s="27"/>
      <c r="D109" s="27"/>
      <c r="E109" s="27"/>
      <c r="F109" s="544"/>
      <c r="G109" s="544"/>
      <c r="H109" s="545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x14ac:dyDescent="0.2">
      <c r="A110" s="18"/>
      <c r="B110" s="17"/>
      <c r="C110" s="27"/>
      <c r="D110" s="27"/>
      <c r="E110" s="27"/>
      <c r="F110" s="544"/>
      <c r="G110" s="544"/>
      <c r="H110" s="545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x14ac:dyDescent="0.2">
      <c r="A111" s="18"/>
      <c r="B111" s="17"/>
      <c r="C111" s="27"/>
      <c r="D111" s="27"/>
      <c r="E111" s="27"/>
      <c r="F111" s="544"/>
      <c r="G111" s="544"/>
      <c r="H111" s="545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x14ac:dyDescent="0.2">
      <c r="A112" s="18"/>
      <c r="B112" s="17"/>
      <c r="C112" s="27"/>
      <c r="D112" s="27"/>
      <c r="E112" s="27"/>
      <c r="F112" s="544"/>
      <c r="G112" s="544"/>
      <c r="H112" s="545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x14ac:dyDescent="0.2">
      <c r="A113" s="18"/>
      <c r="B113" s="17"/>
      <c r="C113" s="27"/>
      <c r="D113" s="27"/>
      <c r="E113" s="27"/>
      <c r="F113" s="544"/>
      <c r="G113" s="544"/>
      <c r="H113" s="545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x14ac:dyDescent="0.2">
      <c r="A114" s="18"/>
      <c r="B114" s="17"/>
      <c r="C114" s="27"/>
      <c r="D114" s="27"/>
      <c r="E114" s="27"/>
      <c r="F114" s="544"/>
      <c r="G114" s="544"/>
      <c r="H114" s="545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x14ac:dyDescent="0.2">
      <c r="A115" s="18"/>
      <c r="B115" s="17"/>
      <c r="C115" s="27"/>
      <c r="D115" s="27"/>
      <c r="E115" s="27"/>
      <c r="F115" s="544"/>
      <c r="G115" s="544"/>
      <c r="H115" s="545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x14ac:dyDescent="0.2">
      <c r="A116" s="18"/>
      <c r="B116" s="17"/>
      <c r="C116" s="27"/>
      <c r="D116" s="27"/>
      <c r="E116" s="27"/>
      <c r="F116" s="544"/>
      <c r="G116" s="544"/>
      <c r="H116" s="545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x14ac:dyDescent="0.2">
      <c r="A117" s="18"/>
      <c r="B117" s="17"/>
      <c r="C117" s="27"/>
      <c r="D117" s="27"/>
      <c r="E117" s="27"/>
      <c r="F117" s="544"/>
      <c r="G117" s="544"/>
      <c r="H117" s="545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x14ac:dyDescent="0.2">
      <c r="A118" s="18"/>
      <c r="B118" s="17"/>
      <c r="C118" s="27"/>
      <c r="D118" s="27"/>
      <c r="E118" s="27"/>
      <c r="F118" s="544"/>
      <c r="G118" s="544"/>
      <c r="H118" s="545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x14ac:dyDescent="0.2">
      <c r="A119" s="18"/>
      <c r="B119" s="17"/>
      <c r="C119" s="27"/>
      <c r="D119" s="27"/>
      <c r="E119" s="27"/>
      <c r="F119" s="544"/>
      <c r="G119" s="544"/>
      <c r="H119" s="545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x14ac:dyDescent="0.2">
      <c r="A120" s="18"/>
      <c r="B120" s="17"/>
      <c r="C120" s="27"/>
      <c r="D120" s="27"/>
      <c r="E120" s="27"/>
      <c r="F120" s="544"/>
      <c r="G120" s="544"/>
      <c r="H120" s="545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x14ac:dyDescent="0.2">
      <c r="A121" s="18"/>
      <c r="B121" s="17"/>
      <c r="C121" s="27"/>
      <c r="D121" s="27"/>
      <c r="E121" s="27"/>
      <c r="F121" s="544"/>
      <c r="G121" s="544"/>
      <c r="H121" s="545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x14ac:dyDescent="0.2">
      <c r="A122" s="18"/>
      <c r="B122" s="17"/>
      <c r="C122" s="27"/>
      <c r="D122" s="27"/>
      <c r="E122" s="27"/>
      <c r="F122" s="544"/>
      <c r="G122" s="544"/>
      <c r="H122" s="545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x14ac:dyDescent="0.2">
      <c r="A123" s="18"/>
      <c r="B123" s="17"/>
      <c r="C123" s="27"/>
      <c r="D123" s="27"/>
      <c r="E123" s="27"/>
      <c r="F123" s="544"/>
      <c r="G123" s="544"/>
      <c r="H123" s="545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x14ac:dyDescent="0.2">
      <c r="A124" s="18"/>
      <c r="B124" s="17"/>
      <c r="C124" s="27"/>
      <c r="D124" s="27"/>
      <c r="E124" s="27"/>
      <c r="F124" s="544"/>
      <c r="G124" s="544"/>
      <c r="H124" s="545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x14ac:dyDescent="0.2">
      <c r="A125" s="18"/>
      <c r="B125" s="17"/>
      <c r="C125" s="27"/>
      <c r="D125" s="27"/>
      <c r="E125" s="27"/>
      <c r="F125" s="544"/>
      <c r="G125" s="544"/>
      <c r="H125" s="545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x14ac:dyDescent="0.2">
      <c r="A126" s="18"/>
      <c r="B126" s="17"/>
      <c r="C126" s="27"/>
      <c r="D126" s="27"/>
      <c r="E126" s="27"/>
      <c r="F126" s="544"/>
      <c r="G126" s="544"/>
      <c r="H126" s="545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x14ac:dyDescent="0.2">
      <c r="A127" s="18"/>
      <c r="B127" s="17"/>
      <c r="C127" s="27"/>
      <c r="D127" s="27"/>
      <c r="E127" s="27"/>
      <c r="F127" s="544"/>
      <c r="G127" s="544"/>
      <c r="H127" s="545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x14ac:dyDescent="0.2">
      <c r="A128" s="18"/>
      <c r="B128" s="17"/>
      <c r="C128" s="27"/>
      <c r="D128" s="27"/>
      <c r="E128" s="27"/>
      <c r="F128" s="544"/>
      <c r="G128" s="544"/>
      <c r="H128" s="545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x14ac:dyDescent="0.2">
      <c r="A129" s="18"/>
      <c r="B129" s="17"/>
      <c r="C129" s="27"/>
      <c r="D129" s="27"/>
      <c r="E129" s="27"/>
      <c r="F129" s="544"/>
      <c r="G129" s="544"/>
      <c r="H129" s="545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x14ac:dyDescent="0.2">
      <c r="A130" s="18"/>
      <c r="B130" s="17"/>
      <c r="C130" s="27"/>
      <c r="D130" s="27"/>
      <c r="E130" s="27"/>
      <c r="F130" s="544"/>
      <c r="G130" s="544"/>
      <c r="H130" s="545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x14ac:dyDescent="0.2">
      <c r="A131" s="18"/>
      <c r="B131" s="17"/>
      <c r="C131" s="27"/>
      <c r="D131" s="27"/>
      <c r="E131" s="27"/>
      <c r="F131" s="544"/>
      <c r="G131" s="544"/>
      <c r="H131" s="545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x14ac:dyDescent="0.2">
      <c r="A132" s="18"/>
      <c r="B132" s="17"/>
      <c r="C132" s="27"/>
      <c r="D132" s="27"/>
      <c r="E132" s="27"/>
      <c r="F132" s="544"/>
      <c r="G132" s="544"/>
      <c r="H132" s="545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x14ac:dyDescent="0.2">
      <c r="A133" s="18"/>
      <c r="B133" s="17"/>
      <c r="C133" s="27"/>
      <c r="D133" s="27"/>
      <c r="E133" s="27"/>
      <c r="F133" s="544"/>
      <c r="G133" s="544"/>
      <c r="H133" s="545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x14ac:dyDescent="0.2">
      <c r="A134" s="18"/>
      <c r="B134" s="17"/>
      <c r="C134" s="27"/>
      <c r="D134" s="27"/>
      <c r="E134" s="27"/>
      <c r="F134" s="544"/>
      <c r="G134" s="544"/>
      <c r="H134" s="545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x14ac:dyDescent="0.2">
      <c r="A135" s="18"/>
      <c r="B135" s="17"/>
      <c r="C135" s="27"/>
      <c r="D135" s="27"/>
      <c r="E135" s="27"/>
      <c r="F135" s="544"/>
      <c r="G135" s="544"/>
      <c r="H135" s="545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x14ac:dyDescent="0.2">
      <c r="A136" s="18"/>
      <c r="B136" s="17"/>
      <c r="C136" s="27"/>
      <c r="D136" s="27"/>
      <c r="E136" s="27"/>
      <c r="F136" s="544"/>
      <c r="G136" s="544"/>
      <c r="H136" s="545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x14ac:dyDescent="0.2">
      <c r="A137" s="18"/>
      <c r="B137" s="17"/>
      <c r="C137" s="27"/>
      <c r="D137" s="27"/>
      <c r="E137" s="27"/>
      <c r="F137" s="544"/>
      <c r="G137" s="544"/>
      <c r="H137" s="545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x14ac:dyDescent="0.2">
      <c r="A138" s="18"/>
      <c r="B138" s="17"/>
      <c r="C138" s="27"/>
      <c r="D138" s="27"/>
      <c r="E138" s="27"/>
      <c r="F138" s="544"/>
      <c r="G138" s="544"/>
      <c r="H138" s="545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x14ac:dyDescent="0.2">
      <c r="A139" s="18"/>
      <c r="B139" s="17"/>
      <c r="C139" s="27"/>
      <c r="D139" s="27"/>
      <c r="E139" s="27"/>
      <c r="F139" s="544"/>
      <c r="G139" s="544"/>
      <c r="H139" s="545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x14ac:dyDescent="0.2">
      <c r="A140" s="18"/>
      <c r="B140" s="17"/>
      <c r="C140" s="27"/>
      <c r="D140" s="27"/>
      <c r="E140" s="27"/>
      <c r="F140" s="544"/>
      <c r="G140" s="544"/>
      <c r="H140" s="545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x14ac:dyDescent="0.2">
      <c r="A141" s="18"/>
      <c r="B141" s="17"/>
      <c r="C141" s="27"/>
      <c r="D141" s="27"/>
      <c r="E141" s="27"/>
      <c r="F141" s="544"/>
      <c r="G141" s="544"/>
      <c r="H141" s="545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x14ac:dyDescent="0.2">
      <c r="A142" s="18"/>
      <c r="B142" s="17"/>
      <c r="C142" s="27"/>
      <c r="D142" s="27"/>
      <c r="E142" s="27"/>
      <c r="F142" s="544"/>
      <c r="G142" s="544"/>
      <c r="H142" s="545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x14ac:dyDescent="0.2">
      <c r="A143" s="18"/>
      <c r="B143" s="17"/>
      <c r="C143" s="27"/>
      <c r="D143" s="27"/>
      <c r="E143" s="27"/>
      <c r="F143" s="544"/>
      <c r="G143" s="544"/>
      <c r="H143" s="545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x14ac:dyDescent="0.2">
      <c r="A144" s="18"/>
      <c r="B144" s="17"/>
      <c r="C144" s="27"/>
      <c r="D144" s="27"/>
      <c r="E144" s="27"/>
      <c r="F144" s="544"/>
      <c r="G144" s="544"/>
      <c r="H144" s="545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x14ac:dyDescent="0.2">
      <c r="A145" s="18"/>
      <c r="B145" s="17"/>
      <c r="C145" s="27"/>
      <c r="D145" s="27"/>
      <c r="E145" s="27"/>
      <c r="F145" s="544"/>
      <c r="G145" s="544"/>
      <c r="H145" s="545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x14ac:dyDescent="0.2">
      <c r="A146" s="18"/>
      <c r="B146" s="17"/>
      <c r="C146" s="27"/>
      <c r="D146" s="27"/>
      <c r="E146" s="27"/>
      <c r="F146" s="544"/>
      <c r="G146" s="544"/>
      <c r="H146" s="545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x14ac:dyDescent="0.2">
      <c r="A147" s="18"/>
      <c r="B147" s="17"/>
      <c r="C147" s="27"/>
      <c r="D147" s="27"/>
      <c r="E147" s="27"/>
      <c r="F147" s="544"/>
      <c r="G147" s="544"/>
      <c r="H147" s="545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x14ac:dyDescent="0.2">
      <c r="A148" s="18"/>
      <c r="B148" s="17"/>
      <c r="C148" s="27"/>
      <c r="D148" s="27"/>
      <c r="E148" s="27"/>
      <c r="F148" s="544"/>
      <c r="G148" s="544"/>
      <c r="H148" s="545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x14ac:dyDescent="0.2">
      <c r="A149" s="18"/>
      <c r="B149" s="17"/>
      <c r="C149" s="27"/>
      <c r="D149" s="27"/>
      <c r="E149" s="27"/>
      <c r="F149" s="544"/>
      <c r="G149" s="544"/>
      <c r="H149" s="545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x14ac:dyDescent="0.2">
      <c r="A150" s="18"/>
      <c r="B150" s="17"/>
      <c r="C150" s="27"/>
      <c r="D150" s="27"/>
      <c r="E150" s="27"/>
      <c r="F150" s="544"/>
      <c r="G150" s="544"/>
      <c r="H150" s="545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x14ac:dyDescent="0.2">
      <c r="A151" s="18"/>
      <c r="B151" s="17"/>
      <c r="C151" s="27"/>
      <c r="D151" s="27"/>
      <c r="E151" s="27"/>
      <c r="F151" s="544"/>
      <c r="G151" s="544"/>
      <c r="H151" s="545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x14ac:dyDescent="0.2">
      <c r="A152" s="18"/>
      <c r="B152" s="17"/>
      <c r="C152" s="27"/>
      <c r="D152" s="27"/>
      <c r="E152" s="27"/>
      <c r="F152" s="544"/>
      <c r="G152" s="544"/>
      <c r="H152" s="545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x14ac:dyDescent="0.2">
      <c r="A153" s="18"/>
      <c r="B153" s="17"/>
      <c r="C153" s="27"/>
      <c r="D153" s="27"/>
      <c r="E153" s="27"/>
      <c r="F153" s="544"/>
      <c r="G153" s="544"/>
      <c r="H153" s="545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x14ac:dyDescent="0.2">
      <c r="A154" s="18"/>
      <c r="B154" s="17"/>
      <c r="C154" s="27"/>
      <c r="D154" s="27"/>
      <c r="E154" s="27"/>
      <c r="F154" s="544"/>
      <c r="G154" s="544"/>
      <c r="H154" s="545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x14ac:dyDescent="0.2">
      <c r="A155" s="18"/>
      <c r="B155" s="17"/>
      <c r="C155" s="27"/>
      <c r="D155" s="27"/>
      <c r="E155" s="27"/>
      <c r="F155" s="544"/>
      <c r="G155" s="544"/>
      <c r="H155" s="545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x14ac:dyDescent="0.2">
      <c r="A156" s="18"/>
      <c r="B156" s="17"/>
      <c r="C156" s="27"/>
      <c r="D156" s="27"/>
      <c r="E156" s="27"/>
      <c r="F156" s="544"/>
      <c r="G156" s="544"/>
      <c r="H156" s="545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x14ac:dyDescent="0.2">
      <c r="A157" s="18"/>
      <c r="B157" s="17"/>
      <c r="C157" s="27"/>
      <c r="D157" s="27"/>
      <c r="E157" s="27"/>
      <c r="F157" s="544"/>
      <c r="G157" s="544"/>
      <c r="H157" s="545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x14ac:dyDescent="0.2">
      <c r="A158" s="18"/>
      <c r="B158" s="17"/>
      <c r="C158" s="27"/>
      <c r="D158" s="27"/>
      <c r="E158" s="27"/>
      <c r="F158" s="544"/>
      <c r="G158" s="544"/>
      <c r="H158" s="545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x14ac:dyDescent="0.2">
      <c r="A159" s="18"/>
      <c r="B159" s="17"/>
      <c r="C159" s="27"/>
      <c r="D159" s="27"/>
      <c r="E159" s="27"/>
      <c r="F159" s="544"/>
      <c r="G159" s="544"/>
      <c r="H159" s="545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x14ac:dyDescent="0.2">
      <c r="A160" s="18"/>
      <c r="B160" s="17"/>
      <c r="C160" s="27"/>
      <c r="D160" s="27"/>
      <c r="E160" s="27"/>
      <c r="F160" s="544"/>
      <c r="G160" s="544"/>
      <c r="H160" s="545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x14ac:dyDescent="0.2">
      <c r="A161" s="18"/>
      <c r="B161" s="17"/>
      <c r="C161" s="27"/>
      <c r="D161" s="27"/>
      <c r="E161" s="27"/>
      <c r="F161" s="544"/>
      <c r="G161" s="544"/>
      <c r="H161" s="545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x14ac:dyDescent="0.2">
      <c r="A162" s="18"/>
      <c r="B162" s="17"/>
      <c r="C162" s="27"/>
      <c r="D162" s="27"/>
      <c r="E162" s="27"/>
      <c r="F162" s="544"/>
      <c r="G162" s="544"/>
      <c r="H162" s="545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x14ac:dyDescent="0.2">
      <c r="A163" s="18"/>
      <c r="B163" s="17"/>
      <c r="C163" s="27"/>
      <c r="D163" s="27"/>
      <c r="E163" s="27"/>
      <c r="F163" s="544"/>
      <c r="G163" s="544"/>
      <c r="H163" s="545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x14ac:dyDescent="0.2">
      <c r="A164" s="18"/>
      <c r="B164" s="17"/>
      <c r="C164" s="27"/>
      <c r="D164" s="27"/>
      <c r="E164" s="27"/>
      <c r="F164" s="544"/>
      <c r="G164" s="544"/>
      <c r="H164" s="545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x14ac:dyDescent="0.2">
      <c r="A165" s="18"/>
      <c r="B165" s="17"/>
      <c r="C165" s="27"/>
      <c r="D165" s="27"/>
      <c r="E165" s="27"/>
      <c r="F165" s="544"/>
      <c r="G165" s="544"/>
      <c r="H165" s="545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x14ac:dyDescent="0.2">
      <c r="A166" s="18"/>
      <c r="B166" s="17"/>
      <c r="C166" s="27"/>
      <c r="D166" s="27"/>
      <c r="E166" s="27"/>
      <c r="F166" s="544"/>
      <c r="G166" s="544"/>
      <c r="H166" s="545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x14ac:dyDescent="0.2">
      <c r="A167" s="18"/>
      <c r="B167" s="17"/>
      <c r="C167" s="27"/>
      <c r="D167" s="27"/>
      <c r="E167" s="27"/>
      <c r="F167" s="544"/>
      <c r="G167" s="544"/>
      <c r="H167" s="545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x14ac:dyDescent="0.2">
      <c r="A168" s="18"/>
      <c r="B168" s="17"/>
      <c r="C168" s="27"/>
      <c r="D168" s="27"/>
      <c r="E168" s="27"/>
      <c r="F168" s="544"/>
      <c r="G168" s="544"/>
      <c r="H168" s="545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x14ac:dyDescent="0.2">
      <c r="A169" s="18"/>
      <c r="B169" s="17"/>
      <c r="C169" s="27"/>
      <c r="D169" s="27"/>
      <c r="E169" s="27"/>
      <c r="F169" s="544"/>
      <c r="G169" s="544"/>
      <c r="H169" s="545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x14ac:dyDescent="0.2">
      <c r="A170" s="18"/>
      <c r="B170" s="17"/>
      <c r="C170" s="27"/>
      <c r="D170" s="27"/>
      <c r="E170" s="27"/>
      <c r="F170" s="544"/>
      <c r="G170" s="544"/>
      <c r="H170" s="545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x14ac:dyDescent="0.2">
      <c r="A171" s="18"/>
      <c r="B171" s="17"/>
      <c r="C171" s="27"/>
      <c r="D171" s="27"/>
      <c r="E171" s="27"/>
      <c r="F171" s="544"/>
      <c r="G171" s="544"/>
      <c r="H171" s="545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x14ac:dyDescent="0.2">
      <c r="A172" s="18"/>
      <c r="B172" s="17"/>
      <c r="C172" s="27"/>
      <c r="D172" s="27"/>
      <c r="E172" s="27"/>
      <c r="F172" s="544"/>
      <c r="G172" s="544"/>
      <c r="H172" s="545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x14ac:dyDescent="0.2">
      <c r="A173" s="18"/>
      <c r="B173" s="17"/>
      <c r="C173" s="27"/>
      <c r="D173" s="27"/>
      <c r="E173" s="27"/>
      <c r="F173" s="544"/>
      <c r="G173" s="544"/>
      <c r="H173" s="545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x14ac:dyDescent="0.2">
      <c r="A174" s="18"/>
      <c r="B174" s="17"/>
      <c r="C174" s="27"/>
      <c r="D174" s="27"/>
      <c r="E174" s="27"/>
      <c r="F174" s="544"/>
      <c r="G174" s="544"/>
      <c r="H174" s="545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x14ac:dyDescent="0.2">
      <c r="A175" s="18"/>
      <c r="B175" s="17"/>
      <c r="C175" s="27"/>
      <c r="D175" s="27"/>
      <c r="E175" s="27"/>
      <c r="F175" s="544"/>
      <c r="G175" s="544"/>
      <c r="H175" s="545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x14ac:dyDescent="0.2">
      <c r="A176" s="18"/>
      <c r="B176" s="17"/>
      <c r="C176" s="27"/>
      <c r="D176" s="27"/>
      <c r="E176" s="27"/>
      <c r="F176" s="544"/>
      <c r="G176" s="544"/>
      <c r="H176" s="545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x14ac:dyDescent="0.2">
      <c r="A177" s="18"/>
      <c r="B177" s="17"/>
      <c r="C177" s="27"/>
      <c r="D177" s="27"/>
      <c r="E177" s="27"/>
      <c r="F177" s="544"/>
      <c r="G177" s="544"/>
      <c r="H177" s="545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x14ac:dyDescent="0.2">
      <c r="A178" s="18"/>
      <c r="B178" s="17"/>
      <c r="C178" s="27"/>
      <c r="D178" s="27"/>
      <c r="E178" s="27"/>
      <c r="F178" s="544"/>
      <c r="G178" s="544"/>
      <c r="H178" s="545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x14ac:dyDescent="0.2">
      <c r="A179" s="18"/>
      <c r="B179" s="17"/>
      <c r="C179" s="27"/>
      <c r="D179" s="27"/>
      <c r="E179" s="27"/>
      <c r="F179" s="544"/>
      <c r="G179" s="544"/>
      <c r="H179" s="545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x14ac:dyDescent="0.2">
      <c r="A180" s="18"/>
      <c r="B180" s="17"/>
      <c r="C180" s="27"/>
      <c r="D180" s="27"/>
      <c r="E180" s="27"/>
      <c r="F180" s="544"/>
      <c r="G180" s="544"/>
      <c r="H180" s="545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x14ac:dyDescent="0.2">
      <c r="A181" s="18"/>
      <c r="B181" s="17"/>
      <c r="C181" s="27"/>
      <c r="D181" s="27"/>
      <c r="E181" s="27"/>
      <c r="F181" s="544"/>
      <c r="G181" s="544"/>
      <c r="H181" s="545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x14ac:dyDescent="0.2">
      <c r="A182" s="18"/>
      <c r="B182" s="17"/>
      <c r="C182" s="27"/>
      <c r="D182" s="27"/>
      <c r="E182" s="27"/>
      <c r="F182" s="544"/>
      <c r="G182" s="544"/>
      <c r="H182" s="545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x14ac:dyDescent="0.2">
      <c r="A183" s="18"/>
      <c r="B183" s="17"/>
      <c r="C183" s="27"/>
      <c r="D183" s="27"/>
      <c r="E183" s="27"/>
      <c r="F183" s="544"/>
      <c r="G183" s="544"/>
      <c r="H183" s="545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x14ac:dyDescent="0.2">
      <c r="A184" s="18"/>
      <c r="B184" s="17"/>
      <c r="C184" s="27"/>
      <c r="D184" s="27"/>
      <c r="E184" s="27"/>
      <c r="F184" s="544"/>
      <c r="G184" s="544"/>
      <c r="H184" s="545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x14ac:dyDescent="0.2">
      <c r="A185" s="18"/>
      <c r="B185" s="17"/>
      <c r="C185" s="27"/>
      <c r="D185" s="27"/>
      <c r="E185" s="27"/>
      <c r="F185" s="544"/>
      <c r="G185" s="544"/>
      <c r="H185" s="545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x14ac:dyDescent="0.2">
      <c r="A186" s="18"/>
      <c r="B186" s="17"/>
      <c r="C186" s="27"/>
      <c r="D186" s="27"/>
      <c r="E186" s="27"/>
      <c r="F186" s="544"/>
      <c r="G186" s="544"/>
      <c r="H186" s="545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x14ac:dyDescent="0.2">
      <c r="A187" s="18"/>
      <c r="B187" s="17"/>
      <c r="C187" s="27"/>
      <c r="D187" s="27"/>
      <c r="E187" s="27"/>
      <c r="F187" s="544"/>
      <c r="G187" s="544"/>
      <c r="H187" s="545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x14ac:dyDescent="0.2">
      <c r="A188" s="18"/>
      <c r="B188" s="17"/>
      <c r="C188" s="27"/>
      <c r="D188" s="27"/>
      <c r="E188" s="27"/>
      <c r="F188" s="544"/>
      <c r="G188" s="544"/>
      <c r="H188" s="545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x14ac:dyDescent="0.2">
      <c r="A189" s="18"/>
      <c r="B189" s="17"/>
      <c r="C189" s="27"/>
      <c r="D189" s="27"/>
      <c r="E189" s="27"/>
      <c r="F189" s="544"/>
      <c r="G189" s="544"/>
      <c r="H189" s="545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x14ac:dyDescent="0.2">
      <c r="A190" s="18"/>
      <c r="B190" s="17"/>
      <c r="C190" s="27"/>
      <c r="D190" s="27"/>
      <c r="E190" s="27"/>
      <c r="F190" s="544"/>
      <c r="G190" s="544"/>
      <c r="H190" s="545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x14ac:dyDescent="0.2">
      <c r="A191" s="18"/>
      <c r="B191" s="17"/>
      <c r="C191" s="27"/>
      <c r="D191" s="27"/>
      <c r="E191" s="27"/>
      <c r="F191" s="544"/>
      <c r="G191" s="544"/>
      <c r="H191" s="545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x14ac:dyDescent="0.2">
      <c r="A192" s="18"/>
      <c r="B192" s="17"/>
      <c r="C192" s="27"/>
      <c r="D192" s="27"/>
      <c r="E192" s="27"/>
      <c r="F192" s="544"/>
      <c r="G192" s="544"/>
      <c r="H192" s="545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x14ac:dyDescent="0.2">
      <c r="A193" s="18"/>
      <c r="B193" s="17"/>
      <c r="C193" s="27"/>
      <c r="D193" s="27"/>
      <c r="E193" s="27"/>
      <c r="F193" s="544"/>
      <c r="G193" s="544"/>
      <c r="H193" s="545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x14ac:dyDescent="0.2">
      <c r="A194" s="18"/>
      <c r="B194" s="17"/>
      <c r="C194" s="27"/>
      <c r="D194" s="27"/>
      <c r="E194" s="27"/>
      <c r="F194" s="544"/>
      <c r="G194" s="544"/>
      <c r="H194" s="545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x14ac:dyDescent="0.2">
      <c r="A195" s="18"/>
      <c r="B195" s="17"/>
      <c r="C195" s="27"/>
      <c r="D195" s="27"/>
      <c r="E195" s="27"/>
      <c r="F195" s="544"/>
      <c r="G195" s="544"/>
      <c r="H195" s="545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x14ac:dyDescent="0.2">
      <c r="A196" s="18"/>
      <c r="B196" s="17"/>
      <c r="C196" s="27"/>
      <c r="D196" s="27"/>
      <c r="E196" s="27"/>
      <c r="F196" s="544"/>
      <c r="G196" s="544"/>
      <c r="H196" s="545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x14ac:dyDescent="0.2">
      <c r="A197" s="18"/>
      <c r="B197" s="17"/>
      <c r="C197" s="27"/>
      <c r="D197" s="27"/>
      <c r="E197" s="27"/>
      <c r="F197" s="544"/>
      <c r="G197" s="544"/>
      <c r="H197" s="545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x14ac:dyDescent="0.2">
      <c r="A198" s="18"/>
      <c r="B198" s="17"/>
      <c r="C198" s="27"/>
      <c r="D198" s="27"/>
      <c r="E198" s="27"/>
      <c r="F198" s="544"/>
      <c r="G198" s="544"/>
      <c r="H198" s="545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x14ac:dyDescent="0.2">
      <c r="A199" s="18"/>
      <c r="B199" s="17"/>
      <c r="C199" s="27"/>
      <c r="D199" s="27"/>
      <c r="E199" s="27"/>
      <c r="F199" s="544"/>
      <c r="G199" s="544"/>
      <c r="H199" s="545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x14ac:dyDescent="0.2">
      <c r="A200" s="18"/>
      <c r="B200" s="17"/>
      <c r="C200" s="27"/>
      <c r="D200" s="27"/>
      <c r="E200" s="27"/>
      <c r="F200" s="544"/>
      <c r="G200" s="544"/>
      <c r="H200" s="545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x14ac:dyDescent="0.2">
      <c r="A201" s="18"/>
      <c r="B201" s="17"/>
      <c r="C201" s="27"/>
      <c r="D201" s="27"/>
      <c r="E201" s="27"/>
      <c r="F201" s="544"/>
      <c r="G201" s="544"/>
      <c r="H201" s="545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x14ac:dyDescent="0.2">
      <c r="A202" s="18"/>
      <c r="B202" s="17"/>
      <c r="C202" s="27"/>
      <c r="D202" s="27"/>
      <c r="E202" s="27"/>
      <c r="F202" s="544"/>
      <c r="G202" s="544"/>
      <c r="H202" s="545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x14ac:dyDescent="0.2">
      <c r="A203" s="18"/>
      <c r="B203" s="17"/>
      <c r="C203" s="27"/>
      <c r="D203" s="27"/>
      <c r="E203" s="27"/>
      <c r="F203" s="544"/>
      <c r="G203" s="544"/>
      <c r="H203" s="545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x14ac:dyDescent="0.2">
      <c r="A204" s="18"/>
      <c r="B204" s="17"/>
      <c r="C204" s="27"/>
      <c r="D204" s="27"/>
      <c r="E204" s="27"/>
      <c r="F204" s="544"/>
      <c r="G204" s="544"/>
      <c r="H204" s="545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x14ac:dyDescent="0.2">
      <c r="A205" s="18"/>
      <c r="B205" s="17"/>
      <c r="C205" s="27"/>
      <c r="D205" s="27"/>
      <c r="E205" s="27"/>
      <c r="F205" s="544"/>
      <c r="G205" s="544"/>
      <c r="H205" s="545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x14ac:dyDescent="0.2">
      <c r="A206" s="18"/>
      <c r="B206" s="17"/>
      <c r="C206" s="27"/>
      <c r="D206" s="27"/>
      <c r="E206" s="27"/>
      <c r="F206" s="544"/>
      <c r="G206" s="544"/>
      <c r="H206" s="545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x14ac:dyDescent="0.2">
      <c r="A207" s="18"/>
      <c r="B207" s="17"/>
      <c r="C207" s="27"/>
      <c r="D207" s="27"/>
      <c r="E207" s="27"/>
      <c r="F207" s="544"/>
      <c r="G207" s="544"/>
      <c r="H207" s="545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x14ac:dyDescent="0.2">
      <c r="A208" s="18"/>
      <c r="B208" s="17"/>
      <c r="C208" s="27"/>
      <c r="D208" s="27"/>
      <c r="E208" s="27"/>
      <c r="F208" s="544"/>
      <c r="G208" s="544"/>
      <c r="H208" s="545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x14ac:dyDescent="0.2">
      <c r="A209" s="18"/>
      <c r="B209" s="17"/>
      <c r="C209" s="27"/>
      <c r="D209" s="27"/>
      <c r="E209" s="27"/>
      <c r="F209" s="544"/>
      <c r="G209" s="544"/>
      <c r="H209" s="545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x14ac:dyDescent="0.2">
      <c r="A210" s="18"/>
      <c r="B210" s="17"/>
      <c r="C210" s="27"/>
      <c r="D210" s="27"/>
      <c r="E210" s="27"/>
      <c r="F210" s="544"/>
      <c r="G210" s="544"/>
      <c r="H210" s="545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x14ac:dyDescent="0.2">
      <c r="A211" s="18"/>
      <c r="B211" s="17"/>
      <c r="C211" s="27"/>
      <c r="D211" s="27"/>
      <c r="E211" s="27"/>
      <c r="F211" s="544"/>
      <c r="G211" s="544"/>
      <c r="H211" s="545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x14ac:dyDescent="0.2">
      <c r="A212" s="18"/>
      <c r="B212" s="17"/>
      <c r="C212" s="27"/>
      <c r="D212" s="27"/>
      <c r="E212" s="27"/>
      <c r="F212" s="544"/>
      <c r="G212" s="544"/>
      <c r="H212" s="545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x14ac:dyDescent="0.2">
      <c r="A213" s="18"/>
      <c r="B213" s="17"/>
      <c r="C213" s="27"/>
      <c r="D213" s="27"/>
      <c r="E213" s="27"/>
      <c r="F213" s="544"/>
      <c r="G213" s="544"/>
      <c r="H213" s="545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x14ac:dyDescent="0.2">
      <c r="A214" s="18"/>
      <c r="B214" s="17"/>
      <c r="C214" s="27"/>
      <c r="D214" s="27"/>
      <c r="E214" s="27"/>
      <c r="F214" s="544"/>
      <c r="G214" s="544"/>
      <c r="H214" s="545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x14ac:dyDescent="0.2">
      <c r="A215" s="18"/>
      <c r="B215" s="17"/>
      <c r="C215" s="27"/>
      <c r="D215" s="27"/>
      <c r="E215" s="27"/>
      <c r="F215" s="544"/>
      <c r="G215" s="544"/>
      <c r="H215" s="545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x14ac:dyDescent="0.2">
      <c r="A216" s="18"/>
      <c r="B216" s="17"/>
      <c r="C216" s="27"/>
      <c r="D216" s="27"/>
      <c r="E216" s="27"/>
      <c r="F216" s="544"/>
      <c r="G216" s="544"/>
      <c r="H216" s="545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x14ac:dyDescent="0.2">
      <c r="A217" s="18"/>
      <c r="B217" s="17"/>
      <c r="C217" s="27"/>
      <c r="D217" s="27"/>
      <c r="E217" s="27"/>
      <c r="F217" s="544"/>
      <c r="G217" s="544"/>
      <c r="H217" s="545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x14ac:dyDescent="0.2">
      <c r="A218" s="18"/>
      <c r="B218" s="17"/>
      <c r="C218" s="27"/>
      <c r="D218" s="27"/>
      <c r="E218" s="27"/>
      <c r="F218" s="544"/>
      <c r="G218" s="544"/>
      <c r="H218" s="545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x14ac:dyDescent="0.2">
      <c r="A219" s="18"/>
      <c r="B219" s="17"/>
      <c r="C219" s="27"/>
      <c r="D219" s="27"/>
      <c r="E219" s="27"/>
      <c r="F219" s="544"/>
      <c r="G219" s="544"/>
      <c r="H219" s="545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x14ac:dyDescent="0.2">
      <c r="A220" s="18"/>
      <c r="B220" s="17"/>
      <c r="C220" s="27"/>
      <c r="D220" s="27"/>
      <c r="E220" s="27"/>
      <c r="F220" s="544"/>
      <c r="G220" s="544"/>
      <c r="H220" s="545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x14ac:dyDescent="0.2">
      <c r="A221" s="18"/>
      <c r="B221" s="17"/>
      <c r="C221" s="27"/>
      <c r="D221" s="27"/>
      <c r="E221" s="27"/>
      <c r="F221" s="544"/>
      <c r="G221" s="544"/>
      <c r="H221" s="545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x14ac:dyDescent="0.2">
      <c r="A222" s="18"/>
      <c r="B222" s="17"/>
      <c r="C222" s="27"/>
      <c r="D222" s="27"/>
      <c r="E222" s="27"/>
      <c r="F222" s="544"/>
      <c r="G222" s="544"/>
      <c r="H222" s="545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x14ac:dyDescent="0.2">
      <c r="A223" s="18"/>
      <c r="B223" s="17"/>
      <c r="C223" s="27"/>
      <c r="D223" s="27"/>
      <c r="E223" s="27"/>
      <c r="F223" s="544"/>
      <c r="G223" s="544"/>
      <c r="H223" s="545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x14ac:dyDescent="0.2">
      <c r="A224" s="18"/>
      <c r="B224" s="17"/>
      <c r="C224" s="27"/>
      <c r="D224" s="27"/>
      <c r="E224" s="27"/>
      <c r="F224" s="544"/>
      <c r="G224" s="544"/>
      <c r="H224" s="545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x14ac:dyDescent="0.2">
      <c r="A225" s="18"/>
      <c r="B225" s="17"/>
      <c r="C225" s="27"/>
      <c r="D225" s="27"/>
      <c r="E225" s="27"/>
      <c r="F225" s="544"/>
      <c r="G225" s="544"/>
      <c r="H225" s="545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x14ac:dyDescent="0.2">
      <c r="A226" s="18"/>
      <c r="B226" s="17"/>
      <c r="C226" s="27"/>
      <c r="D226" s="27"/>
      <c r="E226" s="27"/>
      <c r="F226" s="544"/>
      <c r="G226" s="544"/>
      <c r="H226" s="545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x14ac:dyDescent="0.2">
      <c r="A227" s="18"/>
      <c r="B227" s="17"/>
      <c r="C227" s="27"/>
      <c r="D227" s="27"/>
      <c r="E227" s="27"/>
      <c r="F227" s="544"/>
      <c r="G227" s="544"/>
      <c r="H227" s="545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x14ac:dyDescent="0.2">
      <c r="A228" s="18"/>
      <c r="B228" s="17"/>
      <c r="C228" s="27"/>
      <c r="D228" s="27"/>
      <c r="E228" s="27"/>
      <c r="F228" s="544"/>
      <c r="G228" s="544"/>
      <c r="H228" s="545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x14ac:dyDescent="0.2">
      <c r="A229" s="18"/>
      <c r="B229" s="17"/>
      <c r="C229" s="27"/>
      <c r="D229" s="27"/>
      <c r="E229" s="27"/>
      <c r="F229" s="544"/>
      <c r="G229" s="544"/>
      <c r="H229" s="545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x14ac:dyDescent="0.2">
      <c r="A230" s="18"/>
      <c r="B230" s="17"/>
      <c r="C230" s="27"/>
      <c r="D230" s="27"/>
      <c r="E230" s="27"/>
      <c r="F230" s="544"/>
      <c r="G230" s="544"/>
      <c r="H230" s="545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x14ac:dyDescent="0.2">
      <c r="A231" s="18"/>
      <c r="B231" s="17"/>
      <c r="C231" s="27"/>
      <c r="D231" s="27"/>
      <c r="E231" s="27"/>
      <c r="F231" s="544"/>
      <c r="G231" s="544"/>
      <c r="H231" s="545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x14ac:dyDescent="0.2">
      <c r="A232" s="18"/>
      <c r="B232" s="17"/>
      <c r="C232" s="27"/>
      <c r="D232" s="27"/>
      <c r="E232" s="27"/>
      <c r="F232" s="544"/>
      <c r="G232" s="544"/>
      <c r="H232" s="545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x14ac:dyDescent="0.2">
      <c r="A233" s="18"/>
      <c r="B233" s="17"/>
      <c r="C233" s="27"/>
      <c r="D233" s="27"/>
      <c r="E233" s="27"/>
      <c r="F233" s="544"/>
      <c r="G233" s="544"/>
      <c r="H233" s="545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x14ac:dyDescent="0.2">
      <c r="A234" s="18"/>
      <c r="B234" s="17"/>
      <c r="C234" s="27"/>
      <c r="D234" s="27"/>
      <c r="E234" s="27"/>
      <c r="F234" s="544"/>
      <c r="G234" s="544"/>
      <c r="H234" s="545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x14ac:dyDescent="0.2">
      <c r="A235" s="18"/>
      <c r="B235" s="17"/>
      <c r="C235" s="27"/>
      <c r="D235" s="27"/>
      <c r="E235" s="27"/>
      <c r="F235" s="544"/>
      <c r="G235" s="544"/>
      <c r="H235" s="545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x14ac:dyDescent="0.2">
      <c r="A236" s="18"/>
      <c r="B236" s="17"/>
      <c r="C236" s="27"/>
      <c r="D236" s="27"/>
      <c r="E236" s="27"/>
      <c r="F236" s="544"/>
      <c r="G236" s="544"/>
      <c r="H236" s="545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x14ac:dyDescent="0.2">
      <c r="A237" s="18"/>
      <c r="B237" s="17"/>
      <c r="C237" s="27"/>
      <c r="D237" s="27"/>
      <c r="E237" s="27"/>
      <c r="F237" s="544"/>
      <c r="G237" s="544"/>
      <c r="H237" s="545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x14ac:dyDescent="0.2">
      <c r="A238" s="18"/>
      <c r="B238" s="17"/>
      <c r="C238" s="27"/>
      <c r="D238" s="27"/>
      <c r="E238" s="27"/>
      <c r="F238" s="544"/>
      <c r="G238" s="544"/>
      <c r="H238" s="545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x14ac:dyDescent="0.2">
      <c r="A239" s="18"/>
      <c r="B239" s="17"/>
      <c r="C239" s="27"/>
      <c r="D239" s="27"/>
      <c r="E239" s="27"/>
      <c r="F239" s="544"/>
      <c r="G239" s="544"/>
      <c r="H239" s="545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x14ac:dyDescent="0.2">
      <c r="A240" s="18"/>
      <c r="B240" s="17"/>
      <c r="C240" s="27"/>
      <c r="D240" s="27"/>
      <c r="E240" s="27"/>
      <c r="F240" s="544"/>
      <c r="G240" s="544"/>
      <c r="H240" s="545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x14ac:dyDescent="0.2">
      <c r="A241" s="18"/>
      <c r="B241" s="17"/>
      <c r="C241" s="27"/>
      <c r="D241" s="27"/>
      <c r="E241" s="27"/>
      <c r="F241" s="544"/>
      <c r="G241" s="544"/>
      <c r="H241" s="545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x14ac:dyDescent="0.2">
      <c r="A242" s="18"/>
      <c r="B242" s="17"/>
      <c r="C242" s="27"/>
      <c r="D242" s="27"/>
      <c r="E242" s="27"/>
      <c r="F242" s="544"/>
      <c r="G242" s="544"/>
      <c r="H242" s="545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x14ac:dyDescent="0.2">
      <c r="A243" s="18"/>
      <c r="B243" s="17"/>
      <c r="C243" s="27"/>
      <c r="D243" s="27"/>
      <c r="E243" s="27"/>
      <c r="F243" s="544"/>
      <c r="G243" s="544"/>
      <c r="H243" s="545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x14ac:dyDescent="0.2">
      <c r="A244" s="18"/>
      <c r="B244" s="17"/>
      <c r="C244" s="27"/>
      <c r="D244" s="27"/>
      <c r="E244" s="27"/>
      <c r="F244" s="544"/>
      <c r="G244" s="544"/>
      <c r="H244" s="545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x14ac:dyDescent="0.2">
      <c r="A245" s="18"/>
      <c r="B245" s="17"/>
      <c r="C245" s="27"/>
      <c r="D245" s="27"/>
      <c r="E245" s="27"/>
      <c r="F245" s="544"/>
      <c r="G245" s="544"/>
      <c r="H245" s="545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x14ac:dyDescent="0.2">
      <c r="A246" s="18"/>
      <c r="B246" s="17"/>
      <c r="C246" s="27"/>
      <c r="D246" s="27"/>
      <c r="E246" s="27"/>
      <c r="F246" s="544"/>
      <c r="G246" s="544"/>
      <c r="H246" s="545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x14ac:dyDescent="0.2">
      <c r="A247" s="18"/>
      <c r="B247" s="17"/>
      <c r="C247" s="27"/>
      <c r="D247" s="27"/>
      <c r="E247" s="27"/>
      <c r="F247" s="544"/>
      <c r="G247" s="544"/>
      <c r="H247" s="545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x14ac:dyDescent="0.2">
      <c r="A248" s="18"/>
      <c r="B248" s="17"/>
      <c r="C248" s="27"/>
      <c r="D248" s="27"/>
      <c r="E248" s="27"/>
      <c r="F248" s="544"/>
      <c r="G248" s="544"/>
      <c r="H248" s="545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x14ac:dyDescent="0.2">
      <c r="A249" s="18"/>
      <c r="B249" s="17"/>
      <c r="C249" s="27"/>
      <c r="D249" s="27"/>
      <c r="E249" s="27"/>
      <c r="F249" s="544"/>
      <c r="G249" s="544"/>
      <c r="H249" s="545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x14ac:dyDescent="0.2">
      <c r="A250" s="18"/>
      <c r="B250" s="17"/>
      <c r="C250" s="27"/>
      <c r="D250" s="27"/>
      <c r="E250" s="27"/>
      <c r="F250" s="544"/>
      <c r="G250" s="544"/>
      <c r="H250" s="545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x14ac:dyDescent="0.2">
      <c r="A251" s="18"/>
      <c r="B251" s="17"/>
      <c r="C251" s="27"/>
      <c r="D251" s="27"/>
      <c r="E251" s="27"/>
      <c r="F251" s="544"/>
      <c r="G251" s="544"/>
      <c r="H251" s="545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x14ac:dyDescent="0.2">
      <c r="A252" s="18"/>
      <c r="B252" s="17"/>
      <c r="C252" s="27"/>
      <c r="D252" s="27"/>
      <c r="E252" s="27"/>
      <c r="F252" s="544"/>
      <c r="G252" s="544"/>
      <c r="H252" s="545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x14ac:dyDescent="0.2">
      <c r="A253" s="18"/>
      <c r="B253" s="17"/>
      <c r="C253" s="27"/>
      <c r="D253" s="27"/>
      <c r="E253" s="27"/>
      <c r="F253" s="544"/>
      <c r="G253" s="544"/>
      <c r="H253" s="545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x14ac:dyDescent="0.2">
      <c r="A254" s="18"/>
      <c r="B254" s="17"/>
      <c r="C254" s="27"/>
      <c r="D254" s="27"/>
      <c r="E254" s="27"/>
      <c r="F254" s="544"/>
      <c r="G254" s="544"/>
      <c r="H254" s="545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x14ac:dyDescent="0.2">
      <c r="A255" s="18"/>
      <c r="B255" s="17"/>
      <c r="C255" s="27"/>
      <c r="D255" s="27"/>
      <c r="E255" s="27"/>
      <c r="F255" s="544"/>
      <c r="G255" s="544"/>
      <c r="H255" s="545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x14ac:dyDescent="0.2">
      <c r="A256" s="18"/>
      <c r="B256" s="17"/>
      <c r="C256" s="27"/>
      <c r="D256" s="27"/>
      <c r="E256" s="27"/>
      <c r="F256" s="544"/>
      <c r="G256" s="544"/>
      <c r="H256" s="545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x14ac:dyDescent="0.2">
      <c r="A257" s="18"/>
      <c r="B257" s="17"/>
      <c r="C257" s="27"/>
      <c r="D257" s="27"/>
      <c r="E257" s="27"/>
      <c r="F257" s="544"/>
      <c r="G257" s="544"/>
      <c r="H257" s="545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x14ac:dyDescent="0.2">
      <c r="A258" s="18"/>
      <c r="B258" s="17"/>
      <c r="C258" s="27"/>
      <c r="D258" s="27"/>
      <c r="E258" s="27"/>
      <c r="F258" s="544"/>
      <c r="G258" s="544"/>
      <c r="H258" s="545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x14ac:dyDescent="0.2">
      <c r="A259" s="18"/>
      <c r="B259" s="17"/>
      <c r="C259" s="27"/>
      <c r="D259" s="27"/>
      <c r="E259" s="27"/>
      <c r="F259" s="544"/>
      <c r="G259" s="544"/>
      <c r="H259" s="545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x14ac:dyDescent="0.2">
      <c r="A260" s="18"/>
      <c r="B260" s="17"/>
      <c r="C260" s="27"/>
      <c r="D260" s="27"/>
      <c r="E260" s="27"/>
      <c r="F260" s="544"/>
      <c r="G260" s="544"/>
      <c r="H260" s="545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x14ac:dyDescent="0.2">
      <c r="A261" s="18"/>
      <c r="B261" s="17"/>
      <c r="C261" s="27"/>
      <c r="D261" s="27"/>
      <c r="E261" s="27"/>
      <c r="F261" s="544"/>
      <c r="G261" s="544"/>
      <c r="H261" s="545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x14ac:dyDescent="0.2">
      <c r="A262" s="18"/>
      <c r="B262" s="17"/>
      <c r="C262" s="27"/>
      <c r="D262" s="27"/>
      <c r="E262" s="27"/>
      <c r="F262" s="544"/>
      <c r="G262" s="544"/>
      <c r="H262" s="545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x14ac:dyDescent="0.2">
      <c r="A263" s="18"/>
      <c r="B263" s="17"/>
      <c r="C263" s="27"/>
      <c r="D263" s="27"/>
      <c r="E263" s="27"/>
      <c r="F263" s="544"/>
      <c r="G263" s="544"/>
      <c r="H263" s="545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x14ac:dyDescent="0.2">
      <c r="A264" s="18"/>
      <c r="B264" s="17"/>
      <c r="C264" s="27"/>
      <c r="D264" s="27"/>
      <c r="E264" s="27"/>
      <c r="F264" s="544"/>
      <c r="G264" s="544"/>
      <c r="H264" s="545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x14ac:dyDescent="0.2">
      <c r="A265" s="18"/>
      <c r="B265" s="17"/>
      <c r="C265" s="27"/>
      <c r="D265" s="27"/>
      <c r="E265" s="27"/>
      <c r="F265" s="544"/>
      <c r="G265" s="544"/>
      <c r="H265" s="545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x14ac:dyDescent="0.2">
      <c r="A266" s="18"/>
      <c r="B266" s="17"/>
      <c r="C266" s="27"/>
      <c r="D266" s="27"/>
      <c r="E266" s="27"/>
      <c r="F266" s="544"/>
      <c r="G266" s="544"/>
      <c r="H266" s="545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x14ac:dyDescent="0.2">
      <c r="A267" s="18"/>
      <c r="B267" s="17"/>
      <c r="C267" s="27"/>
      <c r="D267" s="27"/>
      <c r="E267" s="27"/>
      <c r="F267" s="544"/>
      <c r="G267" s="544"/>
      <c r="H267" s="545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x14ac:dyDescent="0.2">
      <c r="A268" s="18"/>
      <c r="B268" s="17"/>
      <c r="C268" s="27"/>
      <c r="D268" s="27"/>
      <c r="E268" s="27"/>
      <c r="F268" s="544"/>
      <c r="G268" s="544"/>
      <c r="H268" s="545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x14ac:dyDescent="0.2">
      <c r="A269" s="18"/>
      <c r="B269" s="17"/>
      <c r="C269" s="27"/>
      <c r="D269" s="27"/>
      <c r="E269" s="27"/>
      <c r="F269" s="544"/>
      <c r="G269" s="544"/>
      <c r="H269" s="545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x14ac:dyDescent="0.2">
      <c r="A270" s="18"/>
      <c r="B270" s="17"/>
      <c r="C270" s="27"/>
      <c r="D270" s="27"/>
      <c r="E270" s="27"/>
      <c r="F270" s="544"/>
      <c r="G270" s="544"/>
      <c r="H270" s="545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x14ac:dyDescent="0.2">
      <c r="A271" s="18"/>
      <c r="B271" s="17"/>
      <c r="C271" s="27"/>
      <c r="D271" s="27"/>
      <c r="E271" s="27"/>
      <c r="F271" s="544"/>
      <c r="G271" s="544"/>
      <c r="H271" s="545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x14ac:dyDescent="0.2">
      <c r="A272" s="18"/>
      <c r="B272" s="17"/>
      <c r="C272" s="27"/>
      <c r="D272" s="27"/>
      <c r="E272" s="27"/>
      <c r="F272" s="544"/>
      <c r="G272" s="544"/>
      <c r="H272" s="545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x14ac:dyDescent="0.2">
      <c r="A273" s="18"/>
      <c r="B273" s="17"/>
      <c r="C273" s="27"/>
      <c r="D273" s="27"/>
      <c r="E273" s="27"/>
      <c r="F273" s="544"/>
      <c r="G273" s="544"/>
      <c r="H273" s="545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x14ac:dyDescent="0.2">
      <c r="A274" s="18"/>
      <c r="B274" s="17"/>
      <c r="C274" s="27"/>
      <c r="D274" s="27"/>
      <c r="E274" s="27"/>
      <c r="F274" s="544"/>
      <c r="G274" s="544"/>
      <c r="H274" s="545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x14ac:dyDescent="0.2">
      <c r="A275" s="18"/>
      <c r="B275" s="17"/>
      <c r="C275" s="27"/>
      <c r="D275" s="27"/>
      <c r="E275" s="27"/>
      <c r="F275" s="544"/>
      <c r="G275" s="544"/>
      <c r="H275" s="545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x14ac:dyDescent="0.2">
      <c r="A276" s="18"/>
      <c r="B276" s="17"/>
      <c r="C276" s="27"/>
      <c r="D276" s="27"/>
      <c r="E276" s="27"/>
      <c r="F276" s="544"/>
      <c r="G276" s="544"/>
      <c r="H276" s="545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x14ac:dyDescent="0.2">
      <c r="A277" s="18"/>
      <c r="B277" s="17"/>
      <c r="C277" s="27"/>
      <c r="D277" s="27"/>
      <c r="E277" s="27"/>
      <c r="F277" s="544"/>
      <c r="G277" s="544"/>
      <c r="H277" s="545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x14ac:dyDescent="0.2">
      <c r="A278" s="18"/>
      <c r="B278" s="17"/>
      <c r="C278" s="27"/>
      <c r="D278" s="27"/>
      <c r="E278" s="27"/>
      <c r="F278" s="544"/>
      <c r="G278" s="544"/>
      <c r="H278" s="545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x14ac:dyDescent="0.2">
      <c r="A279" s="18"/>
      <c r="B279" s="17"/>
      <c r="C279" s="27"/>
      <c r="D279" s="27"/>
      <c r="E279" s="27"/>
      <c r="F279" s="544"/>
      <c r="G279" s="544"/>
      <c r="H279" s="545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x14ac:dyDescent="0.2">
      <c r="A280" s="18"/>
      <c r="B280" s="17"/>
      <c r="C280" s="27"/>
      <c r="D280" s="27"/>
      <c r="E280" s="27"/>
      <c r="F280" s="544"/>
      <c r="G280" s="544"/>
      <c r="H280" s="545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x14ac:dyDescent="0.2">
      <c r="A281" s="18"/>
      <c r="B281" s="17"/>
      <c r="C281" s="27"/>
      <c r="D281" s="27"/>
      <c r="E281" s="27"/>
      <c r="F281" s="544"/>
      <c r="G281" s="544"/>
      <c r="H281" s="545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x14ac:dyDescent="0.2">
      <c r="A282" s="18"/>
      <c r="B282" s="17"/>
      <c r="C282" s="27"/>
      <c r="D282" s="27"/>
      <c r="E282" s="27"/>
      <c r="F282" s="544"/>
      <c r="G282" s="544"/>
      <c r="H282" s="545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x14ac:dyDescent="0.2">
      <c r="A283" s="18"/>
      <c r="B283" s="17"/>
      <c r="C283" s="27"/>
      <c r="D283" s="27"/>
      <c r="E283" s="27"/>
      <c r="F283" s="544"/>
      <c r="G283" s="544"/>
      <c r="H283" s="545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x14ac:dyDescent="0.2">
      <c r="A284" s="18"/>
      <c r="B284" s="17"/>
      <c r="C284" s="27"/>
      <c r="D284" s="27"/>
      <c r="E284" s="27"/>
      <c r="F284" s="544"/>
      <c r="G284" s="544"/>
      <c r="H284" s="545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x14ac:dyDescent="0.2">
      <c r="A285" s="18"/>
      <c r="B285" s="17"/>
      <c r="C285" s="27"/>
      <c r="D285" s="27"/>
      <c r="E285" s="27"/>
      <c r="F285" s="544"/>
      <c r="G285" s="544"/>
      <c r="H285" s="545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x14ac:dyDescent="0.2">
      <c r="A286" s="18"/>
      <c r="B286" s="17"/>
      <c r="C286" s="27"/>
      <c r="D286" s="27"/>
      <c r="E286" s="27"/>
      <c r="F286" s="544"/>
      <c r="G286" s="544"/>
      <c r="H286" s="545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x14ac:dyDescent="0.2">
      <c r="A287" s="18"/>
      <c r="B287" s="17"/>
      <c r="C287" s="27"/>
      <c r="D287" s="27"/>
      <c r="E287" s="27"/>
      <c r="F287" s="544"/>
      <c r="G287" s="544"/>
      <c r="H287" s="545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x14ac:dyDescent="0.2">
      <c r="A288" s="18"/>
      <c r="B288" s="17"/>
      <c r="C288" s="27"/>
      <c r="D288" s="27"/>
      <c r="E288" s="27"/>
      <c r="F288" s="544"/>
      <c r="G288" s="544"/>
      <c r="H288" s="545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x14ac:dyDescent="0.2">
      <c r="A289" s="18"/>
      <c r="B289" s="17"/>
      <c r="C289" s="27"/>
      <c r="D289" s="27"/>
      <c r="E289" s="27"/>
      <c r="F289" s="544"/>
      <c r="G289" s="544"/>
      <c r="H289" s="545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x14ac:dyDescent="0.2">
      <c r="A290" s="18"/>
      <c r="B290" s="17"/>
      <c r="C290" s="27"/>
      <c r="D290" s="27"/>
      <c r="E290" s="27"/>
      <c r="F290" s="544"/>
      <c r="G290" s="544"/>
      <c r="H290" s="545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x14ac:dyDescent="0.2">
      <c r="A291" s="18"/>
      <c r="B291" s="17"/>
      <c r="C291" s="27"/>
      <c r="D291" s="27"/>
      <c r="E291" s="27"/>
      <c r="F291" s="544"/>
      <c r="G291" s="544"/>
      <c r="H291" s="545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x14ac:dyDescent="0.2">
      <c r="A292" s="18"/>
      <c r="B292" s="17"/>
      <c r="C292" s="27"/>
      <c r="D292" s="27"/>
      <c r="E292" s="27"/>
      <c r="F292" s="544"/>
      <c r="G292" s="544"/>
      <c r="H292" s="545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x14ac:dyDescent="0.2">
      <c r="A293" s="18"/>
      <c r="B293" s="17"/>
      <c r="C293" s="27"/>
      <c r="D293" s="27"/>
      <c r="E293" s="27"/>
      <c r="F293" s="544"/>
      <c r="G293" s="544"/>
      <c r="H293" s="545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x14ac:dyDescent="0.2">
      <c r="A294" s="18"/>
      <c r="B294" s="17"/>
      <c r="C294" s="27"/>
      <c r="D294" s="27"/>
      <c r="E294" s="27"/>
      <c r="F294" s="544"/>
      <c r="G294" s="544"/>
      <c r="H294" s="545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x14ac:dyDescent="0.2">
      <c r="A295" s="18"/>
      <c r="B295" s="17"/>
      <c r="C295" s="27"/>
      <c r="D295" s="27"/>
      <c r="E295" s="27"/>
      <c r="F295" s="544"/>
      <c r="G295" s="544"/>
      <c r="H295" s="545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x14ac:dyDescent="0.2">
      <c r="A296" s="18"/>
      <c r="B296" s="17"/>
      <c r="C296" s="27"/>
      <c r="D296" s="27"/>
      <c r="E296" s="27"/>
      <c r="F296" s="544"/>
      <c r="G296" s="544"/>
      <c r="H296" s="545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x14ac:dyDescent="0.2">
      <c r="A297" s="18"/>
      <c r="B297" s="17"/>
      <c r="C297" s="27"/>
      <c r="D297" s="27"/>
      <c r="E297" s="27"/>
      <c r="F297" s="544"/>
      <c r="G297" s="544"/>
      <c r="H297" s="545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x14ac:dyDescent="0.2">
      <c r="A298" s="18"/>
      <c r="B298" s="17"/>
      <c r="C298" s="27"/>
      <c r="D298" s="27"/>
      <c r="E298" s="27"/>
      <c r="F298" s="544"/>
      <c r="G298" s="544"/>
      <c r="H298" s="545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x14ac:dyDescent="0.2">
      <c r="A299" s="18"/>
      <c r="B299" s="17"/>
      <c r="C299" s="27"/>
      <c r="D299" s="27"/>
      <c r="E299" s="27"/>
      <c r="F299" s="544"/>
      <c r="G299" s="544"/>
      <c r="H299" s="545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x14ac:dyDescent="0.2">
      <c r="A300" s="18"/>
      <c r="B300" s="17"/>
      <c r="C300" s="27"/>
      <c r="D300" s="27"/>
      <c r="E300" s="27"/>
      <c r="F300" s="544"/>
      <c r="G300" s="544"/>
      <c r="H300" s="545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x14ac:dyDescent="0.2">
      <c r="A301" s="18"/>
      <c r="B301" s="17"/>
      <c r="C301" s="27"/>
      <c r="D301" s="27"/>
      <c r="E301" s="27"/>
      <c r="F301" s="544"/>
      <c r="G301" s="544"/>
      <c r="H301" s="545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x14ac:dyDescent="0.2">
      <c r="A302" s="18"/>
      <c r="B302" s="17"/>
      <c r="C302" s="27"/>
      <c r="D302" s="27"/>
      <c r="E302" s="27"/>
      <c r="F302" s="544"/>
      <c r="G302" s="544"/>
      <c r="H302" s="545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x14ac:dyDescent="0.2">
      <c r="A303" s="18"/>
      <c r="B303" s="17"/>
      <c r="C303" s="27"/>
      <c r="D303" s="27"/>
      <c r="E303" s="27"/>
      <c r="F303" s="544"/>
      <c r="G303" s="544"/>
      <c r="H303" s="545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x14ac:dyDescent="0.2">
      <c r="A304" s="18"/>
      <c r="B304" s="17"/>
      <c r="C304" s="27"/>
      <c r="D304" s="27"/>
      <c r="E304" s="27"/>
      <c r="F304" s="544"/>
      <c r="G304" s="544"/>
      <c r="H304" s="545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x14ac:dyDescent="0.2">
      <c r="A305" s="18"/>
      <c r="B305" s="17"/>
      <c r="C305" s="27"/>
      <c r="D305" s="27"/>
      <c r="E305" s="27"/>
      <c r="F305" s="544"/>
      <c r="G305" s="544"/>
      <c r="H305" s="545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x14ac:dyDescent="0.2">
      <c r="A306" s="18"/>
      <c r="B306" s="17"/>
      <c r="C306" s="27"/>
      <c r="D306" s="27"/>
      <c r="E306" s="27"/>
      <c r="F306" s="544"/>
      <c r="G306" s="544"/>
      <c r="H306" s="545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x14ac:dyDescent="0.2">
      <c r="A307" s="18"/>
      <c r="B307" s="17"/>
      <c r="C307" s="27"/>
      <c r="D307" s="27"/>
      <c r="E307" s="27"/>
      <c r="F307" s="544"/>
      <c r="G307" s="544"/>
      <c r="H307" s="545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x14ac:dyDescent="0.2">
      <c r="A308" s="18"/>
      <c r="B308" s="17"/>
      <c r="C308" s="27"/>
      <c r="D308" s="27"/>
      <c r="E308" s="27"/>
      <c r="F308" s="544"/>
      <c r="G308" s="544"/>
      <c r="H308" s="545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x14ac:dyDescent="0.2">
      <c r="A309" s="18"/>
      <c r="B309" s="17"/>
      <c r="C309" s="27"/>
      <c r="D309" s="27"/>
      <c r="E309" s="27"/>
      <c r="F309" s="544"/>
      <c r="G309" s="544"/>
      <c r="H309" s="545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x14ac:dyDescent="0.2">
      <c r="A310" s="18"/>
      <c r="B310" s="17"/>
      <c r="C310" s="27"/>
      <c r="D310" s="27"/>
      <c r="E310" s="27"/>
      <c r="F310" s="544"/>
      <c r="G310" s="544"/>
      <c r="H310" s="545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x14ac:dyDescent="0.2">
      <c r="A311" s="18"/>
      <c r="B311" s="17"/>
      <c r="C311" s="27"/>
      <c r="D311" s="27"/>
      <c r="E311" s="27"/>
      <c r="F311" s="544"/>
      <c r="G311" s="544"/>
      <c r="H311" s="545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x14ac:dyDescent="0.2">
      <c r="A312" s="18"/>
      <c r="B312" s="17"/>
      <c r="C312" s="27"/>
      <c r="D312" s="27"/>
      <c r="E312" s="27"/>
      <c r="F312" s="544"/>
      <c r="G312" s="544"/>
      <c r="H312" s="545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x14ac:dyDescent="0.2">
      <c r="A313" s="18"/>
      <c r="B313" s="17"/>
      <c r="C313" s="27"/>
      <c r="D313" s="27"/>
      <c r="E313" s="27"/>
      <c r="F313" s="544"/>
      <c r="G313" s="544"/>
      <c r="H313" s="545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x14ac:dyDescent="0.2">
      <c r="A314" s="18"/>
      <c r="B314" s="17"/>
      <c r="C314" s="27"/>
      <c r="D314" s="27"/>
      <c r="E314" s="27"/>
      <c r="F314" s="544"/>
      <c r="G314" s="544"/>
      <c r="H314" s="545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x14ac:dyDescent="0.2">
      <c r="A315" s="18"/>
      <c r="B315" s="17"/>
      <c r="C315" s="27"/>
      <c r="D315" s="27"/>
      <c r="E315" s="27"/>
      <c r="F315" s="544"/>
      <c r="G315" s="544"/>
      <c r="H315" s="545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x14ac:dyDescent="0.2">
      <c r="A316" s="18"/>
      <c r="B316" s="17"/>
      <c r="C316" s="27"/>
      <c r="D316" s="27"/>
      <c r="E316" s="27"/>
      <c r="F316" s="544"/>
      <c r="G316" s="544"/>
      <c r="H316" s="545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x14ac:dyDescent="0.2">
      <c r="A317" s="18"/>
      <c r="B317" s="17"/>
      <c r="C317" s="27"/>
      <c r="D317" s="27"/>
      <c r="E317" s="27"/>
      <c r="F317" s="544"/>
      <c r="G317" s="544"/>
      <c r="H317" s="545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x14ac:dyDescent="0.2">
      <c r="A318" s="18"/>
      <c r="B318" s="17"/>
      <c r="C318" s="27"/>
      <c r="D318" s="27"/>
      <c r="E318" s="27"/>
      <c r="F318" s="544"/>
      <c r="G318" s="544"/>
      <c r="H318" s="545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x14ac:dyDescent="0.2">
      <c r="A319" s="18"/>
      <c r="B319" s="17"/>
      <c r="C319" s="27"/>
      <c r="D319" s="27"/>
      <c r="E319" s="27"/>
      <c r="F319" s="544"/>
      <c r="G319" s="544"/>
      <c r="H319" s="545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x14ac:dyDescent="0.2">
      <c r="A320" s="18"/>
      <c r="B320" s="17"/>
      <c r="C320" s="27"/>
      <c r="D320" s="27"/>
      <c r="E320" s="27"/>
      <c r="F320" s="544"/>
      <c r="G320" s="544"/>
      <c r="H320" s="545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x14ac:dyDescent="0.2">
      <c r="A321" s="18"/>
      <c r="B321" s="17"/>
      <c r="C321" s="27"/>
      <c r="D321" s="27"/>
      <c r="E321" s="27"/>
      <c r="F321" s="544"/>
      <c r="G321" s="544"/>
      <c r="H321" s="545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x14ac:dyDescent="0.2">
      <c r="A322" s="18"/>
      <c r="B322" s="17"/>
      <c r="C322" s="27"/>
      <c r="D322" s="27"/>
      <c r="E322" s="27"/>
      <c r="F322" s="544"/>
      <c r="G322" s="544"/>
      <c r="H322" s="545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x14ac:dyDescent="0.2">
      <c r="A323" s="18"/>
      <c r="B323" s="17"/>
      <c r="C323" s="27"/>
      <c r="D323" s="27"/>
      <c r="E323" s="27"/>
      <c r="F323" s="544"/>
      <c r="G323" s="544"/>
      <c r="H323" s="545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x14ac:dyDescent="0.2">
      <c r="A324" s="18"/>
      <c r="B324" s="17"/>
      <c r="C324" s="27"/>
      <c r="D324" s="27"/>
      <c r="E324" s="27"/>
      <c r="F324" s="544"/>
      <c r="G324" s="544"/>
      <c r="H324" s="545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x14ac:dyDescent="0.2">
      <c r="A325" s="18"/>
      <c r="B325" s="17"/>
      <c r="C325" s="27"/>
      <c r="D325" s="27"/>
      <c r="E325" s="27"/>
      <c r="F325" s="544"/>
      <c r="G325" s="544"/>
      <c r="H325" s="545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x14ac:dyDescent="0.2">
      <c r="A326" s="18"/>
      <c r="B326" s="17"/>
      <c r="C326" s="27"/>
      <c r="D326" s="27"/>
      <c r="E326" s="27"/>
      <c r="F326" s="544"/>
      <c r="G326" s="544"/>
      <c r="H326" s="545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x14ac:dyDescent="0.2">
      <c r="A327" s="18"/>
      <c r="B327" s="17"/>
      <c r="C327" s="27"/>
      <c r="D327" s="27"/>
      <c r="E327" s="27"/>
      <c r="F327" s="544"/>
      <c r="G327" s="544"/>
      <c r="H327" s="545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x14ac:dyDescent="0.2">
      <c r="A328" s="18"/>
      <c r="B328" s="17"/>
      <c r="C328" s="27"/>
      <c r="D328" s="27"/>
      <c r="E328" s="27"/>
      <c r="F328" s="544"/>
      <c r="G328" s="544"/>
      <c r="H328" s="545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x14ac:dyDescent="0.2">
      <c r="A329" s="18"/>
      <c r="B329" s="17"/>
      <c r="C329" s="27"/>
      <c r="D329" s="27"/>
      <c r="E329" s="27"/>
      <c r="F329" s="544"/>
      <c r="G329" s="544"/>
      <c r="H329" s="545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x14ac:dyDescent="0.2">
      <c r="A330" s="18"/>
      <c r="B330" s="17"/>
      <c r="C330" s="27"/>
      <c r="D330" s="27"/>
      <c r="E330" s="27"/>
      <c r="F330" s="544"/>
      <c r="G330" s="544"/>
      <c r="H330" s="545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x14ac:dyDescent="0.2">
      <c r="A331" s="18"/>
      <c r="B331" s="17"/>
      <c r="C331" s="27"/>
      <c r="D331" s="27"/>
      <c r="E331" s="27"/>
      <c r="F331" s="544"/>
      <c r="G331" s="544"/>
      <c r="H331" s="545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x14ac:dyDescent="0.2">
      <c r="A332" s="18"/>
      <c r="B332" s="17"/>
      <c r="C332" s="27"/>
      <c r="D332" s="27"/>
      <c r="E332" s="27"/>
      <c r="F332" s="544"/>
      <c r="G332" s="544"/>
      <c r="H332" s="545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x14ac:dyDescent="0.2">
      <c r="A333" s="18"/>
      <c r="B333" s="17"/>
      <c r="C333" s="27"/>
      <c r="D333" s="27"/>
      <c r="E333" s="27"/>
      <c r="F333" s="544"/>
      <c r="G333" s="544"/>
      <c r="H333" s="545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x14ac:dyDescent="0.2">
      <c r="A334" s="18"/>
      <c r="B334" s="17"/>
      <c r="C334" s="27"/>
      <c r="D334" s="27"/>
      <c r="E334" s="27"/>
      <c r="F334" s="544"/>
      <c r="G334" s="544"/>
      <c r="H334" s="545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x14ac:dyDescent="0.2">
      <c r="A335" s="18"/>
      <c r="B335" s="17"/>
      <c r="C335" s="27"/>
      <c r="D335" s="27"/>
      <c r="E335" s="27"/>
      <c r="F335" s="544"/>
      <c r="G335" s="544"/>
      <c r="H335" s="545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x14ac:dyDescent="0.2">
      <c r="A336" s="18"/>
      <c r="B336" s="17"/>
      <c r="C336" s="27"/>
      <c r="D336" s="27"/>
      <c r="E336" s="27"/>
      <c r="F336" s="544"/>
      <c r="G336" s="544"/>
      <c r="H336" s="545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x14ac:dyDescent="0.2">
      <c r="A337" s="18"/>
      <c r="B337" s="17"/>
      <c r="C337" s="27"/>
      <c r="D337" s="27"/>
      <c r="E337" s="27"/>
      <c r="F337" s="544"/>
      <c r="G337" s="544"/>
      <c r="H337" s="545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x14ac:dyDescent="0.2">
      <c r="A338" s="18"/>
      <c r="B338" s="17"/>
      <c r="C338" s="27"/>
      <c r="D338" s="27"/>
      <c r="E338" s="27"/>
      <c r="F338" s="544"/>
      <c r="G338" s="544"/>
      <c r="H338" s="545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x14ac:dyDescent="0.2">
      <c r="A339" s="18"/>
      <c r="B339" s="17"/>
      <c r="C339" s="27"/>
      <c r="D339" s="27"/>
      <c r="E339" s="27"/>
      <c r="F339" s="544"/>
      <c r="G339" s="544"/>
      <c r="H339" s="545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x14ac:dyDescent="0.2">
      <c r="A340" s="18"/>
      <c r="B340" s="17"/>
      <c r="C340" s="27"/>
      <c r="D340" s="27"/>
      <c r="E340" s="27"/>
      <c r="F340" s="544"/>
      <c r="G340" s="544"/>
      <c r="H340" s="545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x14ac:dyDescent="0.2">
      <c r="A341" s="18"/>
      <c r="B341" s="17"/>
      <c r="C341" s="27"/>
      <c r="D341" s="27"/>
      <c r="E341" s="27"/>
      <c r="F341" s="544"/>
      <c r="G341" s="544"/>
      <c r="H341" s="545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x14ac:dyDescent="0.2">
      <c r="A342" s="18"/>
      <c r="B342" s="17"/>
      <c r="C342" s="27"/>
      <c r="D342" s="27"/>
      <c r="E342" s="27"/>
      <c r="F342" s="544"/>
      <c r="G342" s="544"/>
      <c r="H342" s="545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x14ac:dyDescent="0.2">
      <c r="A343" s="18"/>
      <c r="B343" s="17"/>
      <c r="C343" s="27"/>
      <c r="D343" s="27"/>
      <c r="E343" s="27"/>
      <c r="F343" s="544"/>
      <c r="G343" s="544"/>
      <c r="H343" s="545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x14ac:dyDescent="0.2">
      <c r="A344" s="18"/>
      <c r="B344" s="17"/>
      <c r="C344" s="27"/>
      <c r="D344" s="27"/>
      <c r="E344" s="27"/>
      <c r="F344" s="544"/>
      <c r="G344" s="544"/>
      <c r="H344" s="545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x14ac:dyDescent="0.2">
      <c r="A345" s="18"/>
      <c r="B345" s="17"/>
      <c r="C345" s="27"/>
      <c r="D345" s="27"/>
      <c r="E345" s="27"/>
      <c r="F345" s="544"/>
      <c r="G345" s="544"/>
      <c r="H345" s="545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x14ac:dyDescent="0.2">
      <c r="A346" s="18"/>
      <c r="B346" s="17"/>
      <c r="C346" s="27"/>
      <c r="D346" s="27"/>
      <c r="E346" s="27"/>
      <c r="F346" s="544"/>
      <c r="G346" s="544"/>
      <c r="H346" s="545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x14ac:dyDescent="0.2">
      <c r="A347" s="18"/>
      <c r="B347" s="17"/>
      <c r="C347" s="27"/>
      <c r="D347" s="27"/>
      <c r="E347" s="27"/>
      <c r="F347" s="544"/>
      <c r="G347" s="544"/>
      <c r="H347" s="545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x14ac:dyDescent="0.2">
      <c r="A348" s="18"/>
      <c r="B348" s="17"/>
      <c r="C348" s="27"/>
      <c r="D348" s="27"/>
      <c r="E348" s="27"/>
      <c r="F348" s="544"/>
      <c r="G348" s="544"/>
      <c r="H348" s="545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x14ac:dyDescent="0.2">
      <c r="A349" s="18"/>
      <c r="B349" s="17"/>
      <c r="C349" s="27"/>
      <c r="D349" s="27"/>
      <c r="E349" s="27"/>
      <c r="F349" s="544"/>
      <c r="G349" s="544"/>
      <c r="H349" s="545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x14ac:dyDescent="0.2">
      <c r="A350" s="18"/>
      <c r="B350" s="17"/>
      <c r="C350" s="27"/>
      <c r="D350" s="27"/>
      <c r="E350" s="27"/>
      <c r="F350" s="544"/>
      <c r="G350" s="544"/>
      <c r="H350" s="545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x14ac:dyDescent="0.2">
      <c r="A351" s="18"/>
      <c r="B351" s="17"/>
      <c r="C351" s="27"/>
      <c r="D351" s="27"/>
      <c r="E351" s="27"/>
      <c r="F351" s="544"/>
      <c r="G351" s="544"/>
      <c r="H351" s="545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x14ac:dyDescent="0.2">
      <c r="A352" s="18"/>
      <c r="B352" s="17"/>
      <c r="C352" s="27"/>
      <c r="D352" s="27"/>
      <c r="E352" s="27"/>
      <c r="F352" s="544"/>
      <c r="G352" s="544"/>
      <c r="H352" s="545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x14ac:dyDescent="0.2">
      <c r="A353" s="18"/>
      <c r="B353" s="17"/>
      <c r="C353" s="27"/>
      <c r="D353" s="27"/>
      <c r="E353" s="27"/>
      <c r="F353" s="544"/>
      <c r="G353" s="544"/>
      <c r="H353" s="545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x14ac:dyDescent="0.2">
      <c r="A354" s="18"/>
      <c r="B354" s="17"/>
      <c r="C354" s="27"/>
      <c r="D354" s="27"/>
      <c r="E354" s="27"/>
      <c r="F354" s="544"/>
      <c r="G354" s="544"/>
      <c r="H354" s="545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x14ac:dyDescent="0.2">
      <c r="A355" s="18"/>
      <c r="B355" s="17"/>
      <c r="C355" s="27"/>
      <c r="D355" s="27"/>
      <c r="E355" s="27"/>
      <c r="F355" s="544"/>
      <c r="G355" s="544"/>
      <c r="H355" s="545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x14ac:dyDescent="0.2">
      <c r="A356" s="18"/>
      <c r="B356" s="17"/>
      <c r="C356" s="27"/>
      <c r="D356" s="27"/>
      <c r="E356" s="27"/>
      <c r="F356" s="544"/>
      <c r="G356" s="544"/>
      <c r="H356" s="545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x14ac:dyDescent="0.2">
      <c r="A357" s="18"/>
      <c r="B357" s="17"/>
      <c r="C357" s="27"/>
      <c r="D357" s="27"/>
      <c r="E357" s="27"/>
      <c r="F357" s="544"/>
      <c r="G357" s="544"/>
      <c r="H357" s="545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x14ac:dyDescent="0.2">
      <c r="A358" s="18"/>
      <c r="B358" s="17"/>
      <c r="C358" s="27"/>
      <c r="D358" s="27"/>
      <c r="E358" s="27"/>
      <c r="F358" s="544"/>
      <c r="G358" s="544"/>
      <c r="H358" s="545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x14ac:dyDescent="0.2">
      <c r="A359" s="18"/>
      <c r="B359" s="17"/>
      <c r="C359" s="27"/>
      <c r="D359" s="27"/>
      <c r="E359" s="27"/>
      <c r="F359" s="544"/>
      <c r="G359" s="544"/>
      <c r="H359" s="545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x14ac:dyDescent="0.2">
      <c r="A360" s="18"/>
      <c r="B360" s="17"/>
      <c r="C360" s="27"/>
      <c r="D360" s="27"/>
      <c r="E360" s="27"/>
      <c r="F360" s="544"/>
      <c r="G360" s="544"/>
      <c r="H360" s="545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x14ac:dyDescent="0.2">
      <c r="A361" s="18"/>
      <c r="B361" s="17"/>
      <c r="C361" s="27"/>
      <c r="D361" s="27"/>
      <c r="E361" s="27"/>
      <c r="F361" s="544"/>
      <c r="G361" s="544"/>
      <c r="H361" s="545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x14ac:dyDescent="0.2">
      <c r="A362" s="18"/>
      <c r="B362" s="17"/>
      <c r="C362" s="27"/>
      <c r="D362" s="27"/>
      <c r="E362" s="27"/>
      <c r="F362" s="544"/>
      <c r="G362" s="544"/>
      <c r="H362" s="545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x14ac:dyDescent="0.2">
      <c r="A363" s="18"/>
      <c r="B363" s="17"/>
      <c r="C363" s="27"/>
      <c r="D363" s="27"/>
      <c r="E363" s="27"/>
      <c r="F363" s="544"/>
      <c r="G363" s="544"/>
      <c r="H363" s="545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x14ac:dyDescent="0.2">
      <c r="A364" s="18"/>
      <c r="B364" s="17"/>
      <c r="C364" s="27"/>
      <c r="D364" s="27"/>
      <c r="E364" s="27"/>
      <c r="F364" s="544"/>
      <c r="G364" s="544"/>
      <c r="H364" s="545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x14ac:dyDescent="0.2">
      <c r="A365" s="18"/>
      <c r="B365" s="17"/>
      <c r="C365" s="27"/>
      <c r="D365" s="27"/>
      <c r="E365" s="27"/>
      <c r="F365" s="544"/>
      <c r="G365" s="544"/>
      <c r="H365" s="545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x14ac:dyDescent="0.2">
      <c r="A366" s="18"/>
      <c r="B366" s="17"/>
      <c r="C366" s="27"/>
      <c r="D366" s="27"/>
      <c r="E366" s="27"/>
      <c r="F366" s="544"/>
      <c r="G366" s="544"/>
      <c r="H366" s="545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x14ac:dyDescent="0.2">
      <c r="A367" s="18"/>
      <c r="B367" s="17"/>
      <c r="C367" s="27"/>
      <c r="D367" s="27"/>
      <c r="E367" s="27"/>
      <c r="F367" s="544"/>
      <c r="G367" s="544"/>
      <c r="H367" s="545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x14ac:dyDescent="0.2">
      <c r="A368" s="18"/>
      <c r="B368" s="17"/>
      <c r="C368" s="27"/>
      <c r="D368" s="27"/>
      <c r="E368" s="27"/>
      <c r="F368" s="544"/>
      <c r="G368" s="544"/>
      <c r="H368" s="545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x14ac:dyDescent="0.2">
      <c r="A369" s="18"/>
      <c r="B369" s="17"/>
      <c r="C369" s="27"/>
      <c r="D369" s="27"/>
      <c r="E369" s="27"/>
      <c r="F369" s="544"/>
      <c r="G369" s="544"/>
      <c r="H369" s="545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x14ac:dyDescent="0.2">
      <c r="A370" s="18"/>
      <c r="B370" s="17"/>
      <c r="C370" s="27"/>
      <c r="D370" s="27"/>
      <c r="E370" s="27"/>
      <c r="F370" s="544"/>
      <c r="G370" s="544"/>
      <c r="H370" s="545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x14ac:dyDescent="0.2">
      <c r="A371" s="18"/>
      <c r="B371" s="17"/>
      <c r="C371" s="27"/>
      <c r="D371" s="27"/>
      <c r="E371" s="27"/>
      <c r="F371" s="544"/>
      <c r="G371" s="544"/>
      <c r="H371" s="545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x14ac:dyDescent="0.2">
      <c r="A372" s="18"/>
      <c r="B372" s="17"/>
      <c r="C372" s="27"/>
      <c r="D372" s="27"/>
      <c r="E372" s="27"/>
      <c r="F372" s="544"/>
      <c r="G372" s="544"/>
      <c r="H372" s="545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x14ac:dyDescent="0.2">
      <c r="A373" s="18"/>
      <c r="B373" s="17"/>
      <c r="C373" s="27"/>
      <c r="D373" s="27"/>
      <c r="E373" s="27"/>
      <c r="F373" s="544"/>
      <c r="G373" s="544"/>
      <c r="H373" s="545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x14ac:dyDescent="0.2">
      <c r="A374" s="18"/>
      <c r="B374" s="17"/>
      <c r="C374" s="27"/>
      <c r="D374" s="27"/>
      <c r="E374" s="27"/>
      <c r="F374" s="544"/>
      <c r="G374" s="544"/>
      <c r="H374" s="545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x14ac:dyDescent="0.2">
      <c r="A375" s="18"/>
      <c r="B375" s="17"/>
      <c r="C375" s="27"/>
      <c r="D375" s="27"/>
      <c r="E375" s="27"/>
      <c r="F375" s="544"/>
      <c r="G375" s="544"/>
      <c r="H375" s="545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x14ac:dyDescent="0.2">
      <c r="A376" s="18"/>
      <c r="B376" s="17"/>
      <c r="C376" s="27"/>
      <c r="D376" s="27"/>
      <c r="E376" s="27"/>
      <c r="F376" s="544"/>
      <c r="G376" s="544"/>
      <c r="H376" s="545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x14ac:dyDescent="0.2">
      <c r="A377" s="18"/>
      <c r="B377" s="17"/>
      <c r="C377" s="27"/>
      <c r="D377" s="27"/>
      <c r="E377" s="27"/>
      <c r="F377" s="544"/>
      <c r="G377" s="544"/>
      <c r="H377" s="545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x14ac:dyDescent="0.2">
      <c r="A378" s="18"/>
      <c r="B378" s="17"/>
      <c r="C378" s="27"/>
      <c r="D378" s="27"/>
      <c r="E378" s="27"/>
      <c r="F378" s="544"/>
      <c r="G378" s="544"/>
      <c r="H378" s="545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x14ac:dyDescent="0.2">
      <c r="A379" s="18"/>
      <c r="B379" s="17"/>
      <c r="C379" s="27"/>
      <c r="D379" s="27"/>
      <c r="E379" s="27"/>
      <c r="F379" s="544"/>
      <c r="G379" s="544"/>
      <c r="H379" s="545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x14ac:dyDescent="0.2">
      <c r="A380" s="18"/>
      <c r="B380" s="17"/>
      <c r="C380" s="27"/>
      <c r="D380" s="27"/>
      <c r="E380" s="27"/>
      <c r="F380" s="544"/>
      <c r="G380" s="544"/>
      <c r="H380" s="545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x14ac:dyDescent="0.2">
      <c r="A381" s="18"/>
      <c r="B381" s="17"/>
      <c r="C381" s="27"/>
      <c r="D381" s="27"/>
      <c r="E381" s="27"/>
      <c r="F381" s="544"/>
      <c r="G381" s="544"/>
      <c r="H381" s="545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x14ac:dyDescent="0.2">
      <c r="A382" s="18"/>
      <c r="B382" s="17"/>
      <c r="C382" s="27"/>
      <c r="D382" s="27"/>
      <c r="E382" s="27"/>
      <c r="F382" s="544"/>
      <c r="G382" s="544"/>
      <c r="H382" s="545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x14ac:dyDescent="0.2">
      <c r="A383" s="18"/>
      <c r="B383" s="17"/>
      <c r="C383" s="27"/>
      <c r="D383" s="27"/>
      <c r="E383" s="27"/>
      <c r="F383" s="544"/>
      <c r="G383" s="544"/>
      <c r="H383" s="545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x14ac:dyDescent="0.2">
      <c r="A384" s="18"/>
      <c r="B384" s="17"/>
      <c r="C384" s="27"/>
      <c r="D384" s="27"/>
      <c r="E384" s="27"/>
      <c r="F384" s="544"/>
      <c r="G384" s="544"/>
      <c r="H384" s="545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x14ac:dyDescent="0.2">
      <c r="A385" s="18"/>
      <c r="B385" s="17"/>
      <c r="C385" s="27"/>
      <c r="D385" s="27"/>
      <c r="E385" s="27"/>
      <c r="F385" s="544"/>
      <c r="G385" s="544"/>
      <c r="H385" s="545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x14ac:dyDescent="0.2">
      <c r="A386" s="18"/>
      <c r="B386" s="17"/>
      <c r="C386" s="27"/>
      <c r="D386" s="27"/>
      <c r="E386" s="27"/>
      <c r="F386" s="544"/>
      <c r="G386" s="544"/>
      <c r="H386" s="545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x14ac:dyDescent="0.2">
      <c r="A387" s="18"/>
      <c r="B387" s="17"/>
      <c r="C387" s="27"/>
      <c r="D387" s="27"/>
      <c r="E387" s="27"/>
      <c r="F387" s="544"/>
      <c r="G387" s="544"/>
      <c r="H387" s="545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x14ac:dyDescent="0.2">
      <c r="A388" s="18"/>
      <c r="B388" s="17"/>
      <c r="C388" s="27"/>
      <c r="D388" s="27"/>
      <c r="E388" s="27"/>
      <c r="F388" s="544"/>
      <c r="G388" s="544"/>
      <c r="H388" s="545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x14ac:dyDescent="0.2">
      <c r="A389" s="18"/>
      <c r="B389" s="17"/>
      <c r="C389" s="27"/>
      <c r="D389" s="27"/>
      <c r="E389" s="27"/>
      <c r="F389" s="544"/>
      <c r="G389" s="544"/>
      <c r="H389" s="545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x14ac:dyDescent="0.2">
      <c r="A390" s="18"/>
      <c r="B390" s="17"/>
      <c r="C390" s="27"/>
      <c r="D390" s="27"/>
      <c r="E390" s="27"/>
      <c r="F390" s="544"/>
      <c r="G390" s="544"/>
      <c r="H390" s="545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x14ac:dyDescent="0.2">
      <c r="A391" s="18"/>
      <c r="B391" s="17"/>
      <c r="C391" s="27"/>
      <c r="D391" s="27"/>
      <c r="E391" s="27"/>
      <c r="F391" s="544"/>
      <c r="G391" s="544"/>
      <c r="H391" s="545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x14ac:dyDescent="0.2">
      <c r="A392" s="18"/>
      <c r="B392" s="17"/>
      <c r="C392" s="27"/>
      <c r="D392" s="27"/>
      <c r="E392" s="27"/>
      <c r="F392" s="544"/>
      <c r="G392" s="544"/>
      <c r="H392" s="545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x14ac:dyDescent="0.2">
      <c r="A393" s="18"/>
      <c r="B393" s="17"/>
      <c r="C393" s="27"/>
      <c r="D393" s="27"/>
      <c r="E393" s="27"/>
      <c r="F393" s="544"/>
      <c r="G393" s="544"/>
      <c r="H393" s="545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x14ac:dyDescent="0.2">
      <c r="A394" s="18"/>
      <c r="B394" s="17"/>
      <c r="C394" s="27"/>
      <c r="D394" s="27"/>
      <c r="E394" s="27"/>
      <c r="F394" s="544"/>
      <c r="G394" s="544"/>
      <c r="H394" s="545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x14ac:dyDescent="0.2">
      <c r="A395" s="18"/>
      <c r="B395" s="17"/>
      <c r="C395" s="27"/>
      <c r="D395" s="27"/>
      <c r="E395" s="27"/>
      <c r="F395" s="544"/>
      <c r="G395" s="544"/>
      <c r="H395" s="545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x14ac:dyDescent="0.2">
      <c r="A396" s="18"/>
      <c r="B396" s="17"/>
      <c r="C396" s="27"/>
      <c r="D396" s="27"/>
      <c r="E396" s="27"/>
      <c r="F396" s="544"/>
      <c r="G396" s="544"/>
      <c r="H396" s="545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x14ac:dyDescent="0.2">
      <c r="A397" s="18"/>
      <c r="B397" s="17"/>
      <c r="C397" s="27"/>
      <c r="D397" s="27"/>
      <c r="E397" s="27"/>
      <c r="F397" s="544"/>
      <c r="G397" s="544"/>
      <c r="H397" s="545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x14ac:dyDescent="0.2">
      <c r="A398" s="18"/>
      <c r="B398" s="17"/>
      <c r="C398" s="27"/>
      <c r="D398" s="27"/>
      <c r="E398" s="27"/>
      <c r="F398" s="544"/>
      <c r="G398" s="544"/>
      <c r="H398" s="545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x14ac:dyDescent="0.2">
      <c r="A399" s="18"/>
      <c r="B399" s="17"/>
      <c r="C399" s="27"/>
      <c r="D399" s="27"/>
      <c r="E399" s="27"/>
      <c r="F399" s="544"/>
      <c r="G399" s="544"/>
      <c r="H399" s="545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x14ac:dyDescent="0.2">
      <c r="A400" s="18"/>
      <c r="B400" s="17"/>
      <c r="C400" s="27"/>
      <c r="D400" s="27"/>
      <c r="E400" s="27"/>
      <c r="F400" s="544"/>
      <c r="G400" s="544"/>
      <c r="H400" s="545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x14ac:dyDescent="0.2">
      <c r="A401" s="18"/>
      <c r="B401" s="17"/>
      <c r="C401" s="27"/>
      <c r="D401" s="27"/>
      <c r="E401" s="27"/>
      <c r="F401" s="544"/>
      <c r="G401" s="544"/>
      <c r="H401" s="545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x14ac:dyDescent="0.2">
      <c r="A402" s="18"/>
      <c r="B402" s="17"/>
      <c r="C402" s="27"/>
      <c r="D402" s="27"/>
      <c r="E402" s="27"/>
      <c r="F402" s="544"/>
      <c r="G402" s="544"/>
      <c r="H402" s="545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x14ac:dyDescent="0.2">
      <c r="A403" s="18"/>
      <c r="B403" s="17"/>
      <c r="C403" s="27"/>
      <c r="D403" s="27"/>
      <c r="E403" s="27"/>
      <c r="F403" s="544"/>
      <c r="G403" s="544"/>
      <c r="H403" s="545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x14ac:dyDescent="0.2">
      <c r="A404" s="18"/>
      <c r="B404" s="17"/>
      <c r="C404" s="27"/>
      <c r="D404" s="27"/>
      <c r="E404" s="27"/>
      <c r="F404" s="544"/>
      <c r="G404" s="544"/>
      <c r="H404" s="545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x14ac:dyDescent="0.2">
      <c r="A405" s="18"/>
      <c r="B405" s="17"/>
      <c r="C405" s="27"/>
      <c r="D405" s="27"/>
      <c r="E405" s="27"/>
      <c r="F405" s="544"/>
      <c r="G405" s="544"/>
      <c r="H405" s="545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x14ac:dyDescent="0.2">
      <c r="A406" s="18"/>
      <c r="B406" s="17"/>
      <c r="C406" s="27"/>
      <c r="D406" s="27"/>
      <c r="E406" s="27"/>
      <c r="F406" s="544"/>
      <c r="G406" s="544"/>
      <c r="H406" s="545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x14ac:dyDescent="0.2">
      <c r="A407" s="18"/>
      <c r="B407" s="17"/>
      <c r="C407" s="27"/>
      <c r="D407" s="27"/>
      <c r="E407" s="27"/>
      <c r="F407" s="544"/>
      <c r="G407" s="544"/>
      <c r="H407" s="545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x14ac:dyDescent="0.2">
      <c r="A408" s="18"/>
      <c r="B408" s="17"/>
      <c r="C408" s="27"/>
      <c r="D408" s="27"/>
      <c r="E408" s="27"/>
      <c r="F408" s="544"/>
      <c r="G408" s="544"/>
      <c r="H408" s="545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x14ac:dyDescent="0.2">
      <c r="A409" s="18"/>
      <c r="B409" s="17"/>
      <c r="C409" s="27"/>
      <c r="D409" s="27"/>
      <c r="E409" s="27"/>
      <c r="F409" s="544"/>
      <c r="G409" s="544"/>
      <c r="H409" s="545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x14ac:dyDescent="0.2">
      <c r="A410" s="18"/>
      <c r="B410" s="17"/>
      <c r="C410" s="27"/>
      <c r="D410" s="27"/>
      <c r="E410" s="27"/>
      <c r="F410" s="544"/>
      <c r="G410" s="544"/>
      <c r="H410" s="545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x14ac:dyDescent="0.2">
      <c r="A411" s="18"/>
      <c r="B411" s="17"/>
      <c r="C411" s="27"/>
      <c r="D411" s="27"/>
      <c r="E411" s="27"/>
      <c r="F411" s="544"/>
      <c r="G411" s="544"/>
      <c r="H411" s="545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x14ac:dyDescent="0.2">
      <c r="A412" s="18"/>
      <c r="B412" s="17"/>
      <c r="C412" s="27"/>
      <c r="D412" s="27"/>
      <c r="E412" s="27"/>
      <c r="F412" s="544"/>
      <c r="G412" s="544"/>
      <c r="H412" s="545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x14ac:dyDescent="0.2">
      <c r="A413" s="18"/>
      <c r="B413" s="17"/>
      <c r="C413" s="27"/>
      <c r="D413" s="27"/>
      <c r="E413" s="27"/>
      <c r="F413" s="544"/>
      <c r="G413" s="544"/>
      <c r="H413" s="545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x14ac:dyDescent="0.2">
      <c r="A414" s="18"/>
      <c r="B414" s="17"/>
      <c r="C414" s="27"/>
      <c r="D414" s="27"/>
      <c r="E414" s="27"/>
      <c r="F414" s="544"/>
      <c r="G414" s="544"/>
      <c r="H414" s="545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x14ac:dyDescent="0.2">
      <c r="A415" s="18"/>
      <c r="B415" s="17"/>
      <c r="C415" s="27"/>
      <c r="D415" s="27"/>
      <c r="E415" s="27"/>
      <c r="F415" s="544"/>
      <c r="G415" s="544"/>
      <c r="H415" s="545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x14ac:dyDescent="0.2">
      <c r="A416" s="18"/>
      <c r="B416" s="17"/>
      <c r="C416" s="27"/>
      <c r="D416" s="27"/>
      <c r="E416" s="27"/>
      <c r="F416" s="544"/>
      <c r="G416" s="544"/>
      <c r="H416" s="545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x14ac:dyDescent="0.2">
      <c r="A417" s="18"/>
      <c r="B417" s="17"/>
      <c r="C417" s="27"/>
      <c r="D417" s="27"/>
      <c r="E417" s="27"/>
      <c r="F417" s="544"/>
      <c r="G417" s="544"/>
      <c r="H417" s="545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x14ac:dyDescent="0.2">
      <c r="A418" s="18"/>
      <c r="B418" s="17"/>
      <c r="C418" s="27"/>
      <c r="D418" s="27"/>
      <c r="E418" s="27"/>
      <c r="F418" s="544"/>
      <c r="G418" s="544"/>
      <c r="H418" s="545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x14ac:dyDescent="0.2">
      <c r="A419" s="18"/>
      <c r="B419" s="17"/>
      <c r="C419" s="27"/>
      <c r="D419" s="27"/>
      <c r="E419" s="27"/>
      <c r="F419" s="544"/>
      <c r="G419" s="544"/>
      <c r="H419" s="545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x14ac:dyDescent="0.2">
      <c r="A420" s="18"/>
      <c r="B420" s="17"/>
      <c r="C420" s="27"/>
      <c r="D420" s="27"/>
      <c r="E420" s="27"/>
      <c r="F420" s="544"/>
      <c r="G420" s="544"/>
      <c r="H420" s="545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x14ac:dyDescent="0.2">
      <c r="A421" s="18"/>
      <c r="B421" s="17"/>
      <c r="C421" s="27"/>
      <c r="D421" s="27"/>
      <c r="E421" s="27"/>
      <c r="F421" s="544"/>
      <c r="G421" s="544"/>
      <c r="H421" s="545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x14ac:dyDescent="0.2">
      <c r="A422" s="18"/>
      <c r="B422" s="17"/>
      <c r="C422" s="27"/>
      <c r="D422" s="27"/>
      <c r="E422" s="27"/>
      <c r="F422" s="544"/>
      <c r="G422" s="544"/>
      <c r="H422" s="545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x14ac:dyDescent="0.2">
      <c r="A423" s="18"/>
      <c r="B423" s="17"/>
      <c r="C423" s="27"/>
      <c r="D423" s="27"/>
      <c r="E423" s="27"/>
      <c r="F423" s="544"/>
      <c r="G423" s="544"/>
      <c r="H423" s="545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x14ac:dyDescent="0.2">
      <c r="A424" s="18"/>
      <c r="B424" s="17"/>
      <c r="C424" s="27"/>
      <c r="D424" s="27"/>
      <c r="E424" s="27"/>
      <c r="F424" s="544"/>
      <c r="G424" s="544"/>
      <c r="H424" s="545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x14ac:dyDescent="0.2">
      <c r="A425" s="18"/>
      <c r="B425" s="17"/>
      <c r="C425" s="27"/>
      <c r="D425" s="27"/>
      <c r="E425" s="27"/>
      <c r="F425" s="544"/>
      <c r="G425" s="544"/>
      <c r="H425" s="545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x14ac:dyDescent="0.2">
      <c r="A426" s="18"/>
      <c r="B426" s="17"/>
      <c r="C426" s="27"/>
      <c r="D426" s="27"/>
      <c r="E426" s="27"/>
      <c r="F426" s="544"/>
      <c r="G426" s="544"/>
      <c r="H426" s="545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x14ac:dyDescent="0.2">
      <c r="A427" s="18"/>
      <c r="B427" s="17"/>
      <c r="C427" s="27"/>
      <c r="D427" s="27"/>
      <c r="E427" s="27"/>
      <c r="F427" s="544"/>
      <c r="G427" s="544"/>
      <c r="H427" s="545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x14ac:dyDescent="0.2">
      <c r="A428" s="18"/>
      <c r="B428" s="17"/>
      <c r="C428" s="27"/>
      <c r="D428" s="27"/>
      <c r="E428" s="27"/>
      <c r="F428" s="544"/>
      <c r="G428" s="544"/>
      <c r="H428" s="545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x14ac:dyDescent="0.2">
      <c r="A429" s="18"/>
      <c r="B429" s="17"/>
      <c r="C429" s="27"/>
      <c r="D429" s="27"/>
      <c r="E429" s="27"/>
      <c r="F429" s="544"/>
      <c r="G429" s="544"/>
      <c r="H429" s="545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x14ac:dyDescent="0.2">
      <c r="A430" s="18"/>
      <c r="B430" s="17"/>
      <c r="C430" s="27"/>
      <c r="D430" s="27"/>
      <c r="E430" s="27"/>
      <c r="F430" s="544"/>
      <c r="G430" s="544"/>
      <c r="H430" s="545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x14ac:dyDescent="0.2">
      <c r="A431" s="18"/>
      <c r="B431" s="17"/>
      <c r="C431" s="27"/>
      <c r="D431" s="27"/>
      <c r="E431" s="27"/>
      <c r="F431" s="544"/>
      <c r="G431" s="544"/>
      <c r="H431" s="545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x14ac:dyDescent="0.2">
      <c r="A432" s="18"/>
      <c r="B432" s="17"/>
      <c r="C432" s="27"/>
      <c r="D432" s="27"/>
      <c r="E432" s="27"/>
      <c r="F432" s="544"/>
      <c r="G432" s="544"/>
      <c r="H432" s="545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x14ac:dyDescent="0.2">
      <c r="A433" s="18"/>
      <c r="B433" s="17"/>
      <c r="C433" s="27"/>
      <c r="D433" s="27"/>
      <c r="E433" s="27"/>
      <c r="F433" s="544"/>
      <c r="G433" s="544"/>
      <c r="H433" s="545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x14ac:dyDescent="0.2">
      <c r="A434" s="18"/>
      <c r="B434" s="17"/>
      <c r="C434" s="27"/>
      <c r="D434" s="27"/>
      <c r="E434" s="27"/>
      <c r="F434" s="544"/>
      <c r="G434" s="544"/>
      <c r="H434" s="545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x14ac:dyDescent="0.2">
      <c r="A435" s="18"/>
      <c r="B435" s="17"/>
      <c r="C435" s="27"/>
      <c r="D435" s="27"/>
      <c r="E435" s="27"/>
      <c r="F435" s="544"/>
      <c r="G435" s="544"/>
      <c r="H435" s="545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x14ac:dyDescent="0.2">
      <c r="A436" s="18"/>
      <c r="B436" s="17"/>
      <c r="C436" s="27"/>
      <c r="D436" s="27"/>
      <c r="E436" s="27"/>
      <c r="F436" s="544"/>
      <c r="G436" s="544"/>
      <c r="H436" s="545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x14ac:dyDescent="0.2">
      <c r="A437" s="18"/>
      <c r="B437" s="17"/>
      <c r="C437" s="27"/>
      <c r="D437" s="27"/>
      <c r="E437" s="27"/>
      <c r="F437" s="544"/>
      <c r="G437" s="544"/>
      <c r="H437" s="545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x14ac:dyDescent="0.2">
      <c r="A438" s="18"/>
      <c r="B438" s="17"/>
      <c r="C438" s="27"/>
      <c r="D438" s="27"/>
      <c r="E438" s="27"/>
      <c r="F438" s="544"/>
      <c r="G438" s="544"/>
      <c r="H438" s="545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x14ac:dyDescent="0.2">
      <c r="A439" s="18"/>
      <c r="B439" s="17"/>
      <c r="C439" s="27"/>
      <c r="D439" s="27"/>
      <c r="E439" s="27"/>
      <c r="F439" s="544"/>
      <c r="G439" s="544"/>
      <c r="H439" s="545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x14ac:dyDescent="0.2">
      <c r="A440" s="18"/>
      <c r="B440" s="17"/>
      <c r="C440" s="27"/>
      <c r="D440" s="27"/>
      <c r="E440" s="27"/>
      <c r="F440" s="544"/>
      <c r="G440" s="544"/>
      <c r="H440" s="545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x14ac:dyDescent="0.2">
      <c r="A441" s="18"/>
      <c r="B441" s="17"/>
      <c r="C441" s="27"/>
      <c r="D441" s="27"/>
      <c r="E441" s="27"/>
      <c r="F441" s="544"/>
      <c r="G441" s="544"/>
      <c r="H441" s="545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x14ac:dyDescent="0.2">
      <c r="A442" s="18"/>
      <c r="B442" s="17"/>
      <c r="C442" s="27"/>
      <c r="D442" s="27"/>
      <c r="E442" s="27"/>
      <c r="F442" s="544"/>
      <c r="G442" s="544"/>
      <c r="H442" s="545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x14ac:dyDescent="0.2">
      <c r="A443" s="18"/>
      <c r="B443" s="17"/>
      <c r="C443" s="27"/>
      <c r="D443" s="27"/>
      <c r="E443" s="27"/>
      <c r="F443" s="544"/>
      <c r="G443" s="544"/>
      <c r="H443" s="545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x14ac:dyDescent="0.2">
      <c r="A444" s="18"/>
      <c r="B444" s="17"/>
      <c r="C444" s="27"/>
      <c r="D444" s="27"/>
      <c r="E444" s="27"/>
      <c r="F444" s="544"/>
      <c r="G444" s="544"/>
      <c r="H444" s="545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x14ac:dyDescent="0.2">
      <c r="A445" s="18"/>
      <c r="B445" s="17"/>
      <c r="C445" s="27"/>
      <c r="D445" s="27"/>
      <c r="E445" s="27"/>
      <c r="F445" s="544"/>
      <c r="G445" s="544"/>
      <c r="H445" s="545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x14ac:dyDescent="0.2">
      <c r="A446" s="18"/>
      <c r="B446" s="17"/>
      <c r="C446" s="27"/>
      <c r="D446" s="27"/>
      <c r="E446" s="27"/>
      <c r="F446" s="544"/>
      <c r="G446" s="544"/>
      <c r="H446" s="545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x14ac:dyDescent="0.2">
      <c r="A447" s="18"/>
      <c r="B447" s="17"/>
      <c r="C447" s="27"/>
      <c r="D447" s="27"/>
      <c r="E447" s="27"/>
      <c r="F447" s="544"/>
      <c r="G447" s="544"/>
      <c r="H447" s="545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x14ac:dyDescent="0.2">
      <c r="A448" s="18"/>
      <c r="B448" s="17"/>
      <c r="C448" s="27"/>
      <c r="D448" s="27"/>
      <c r="E448" s="27"/>
      <c r="F448" s="544"/>
      <c r="G448" s="544"/>
      <c r="H448" s="545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x14ac:dyDescent="0.2">
      <c r="A449" s="18"/>
      <c r="B449" s="17"/>
      <c r="C449" s="27"/>
      <c r="D449" s="27"/>
      <c r="E449" s="27"/>
      <c r="F449" s="544"/>
      <c r="G449" s="544"/>
      <c r="H449" s="545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x14ac:dyDescent="0.2">
      <c r="A450" s="18"/>
      <c r="B450" s="17"/>
      <c r="C450" s="27"/>
      <c r="D450" s="27"/>
      <c r="E450" s="27"/>
      <c r="F450" s="544"/>
      <c r="G450" s="544"/>
      <c r="H450" s="545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x14ac:dyDescent="0.2">
      <c r="A451" s="18"/>
      <c r="B451" s="17"/>
      <c r="C451" s="27"/>
      <c r="D451" s="27"/>
      <c r="E451" s="27"/>
      <c r="F451" s="544"/>
      <c r="G451" s="544"/>
      <c r="H451" s="545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x14ac:dyDescent="0.2">
      <c r="A452" s="18"/>
      <c r="B452" s="17"/>
      <c r="C452" s="27"/>
      <c r="D452" s="27"/>
      <c r="E452" s="27"/>
      <c r="F452" s="544"/>
      <c r="G452" s="544"/>
      <c r="H452" s="545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x14ac:dyDescent="0.2">
      <c r="A453" s="18"/>
      <c r="B453" s="17"/>
      <c r="C453" s="27"/>
      <c r="D453" s="27"/>
      <c r="E453" s="27"/>
      <c r="F453" s="544"/>
      <c r="G453" s="544"/>
      <c r="H453" s="545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x14ac:dyDescent="0.2">
      <c r="A454" s="18"/>
      <c r="B454" s="17"/>
      <c r="C454" s="27"/>
      <c r="D454" s="27"/>
      <c r="E454" s="27"/>
      <c r="F454" s="544"/>
      <c r="G454" s="544"/>
      <c r="H454" s="545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x14ac:dyDescent="0.2">
      <c r="A455" s="18"/>
      <c r="B455" s="17"/>
      <c r="C455" s="27"/>
      <c r="D455" s="27"/>
      <c r="E455" s="27"/>
      <c r="F455" s="544"/>
      <c r="G455" s="544"/>
      <c r="H455" s="545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x14ac:dyDescent="0.2">
      <c r="A456" s="18"/>
      <c r="B456" s="17"/>
      <c r="C456" s="27"/>
      <c r="D456" s="27"/>
      <c r="E456" s="27"/>
      <c r="F456" s="544"/>
      <c r="G456" s="544"/>
      <c r="H456" s="545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x14ac:dyDescent="0.2">
      <c r="A457" s="18"/>
      <c r="B457" s="17"/>
      <c r="C457" s="27"/>
      <c r="D457" s="27"/>
      <c r="E457" s="27"/>
      <c r="F457" s="544"/>
      <c r="G457" s="544"/>
      <c r="H457" s="545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x14ac:dyDescent="0.2">
      <c r="A458" s="18"/>
      <c r="B458" s="17"/>
      <c r="C458" s="27"/>
      <c r="D458" s="27"/>
      <c r="E458" s="27"/>
      <c r="F458" s="544"/>
      <c r="G458" s="544"/>
      <c r="H458" s="545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x14ac:dyDescent="0.2">
      <c r="A459" s="18"/>
      <c r="B459" s="17"/>
      <c r="C459" s="27"/>
      <c r="D459" s="27"/>
      <c r="E459" s="27"/>
      <c r="F459" s="544"/>
      <c r="G459" s="544"/>
      <c r="H459" s="545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x14ac:dyDescent="0.2">
      <c r="A460" s="18"/>
      <c r="B460" s="17"/>
      <c r="C460" s="27"/>
      <c r="D460" s="27"/>
      <c r="E460" s="27"/>
      <c r="F460" s="544"/>
      <c r="G460" s="544"/>
      <c r="H460" s="545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x14ac:dyDescent="0.2">
      <c r="A461" s="18"/>
      <c r="B461" s="17"/>
      <c r="C461" s="27"/>
      <c r="D461" s="27"/>
      <c r="E461" s="27"/>
      <c r="F461" s="544"/>
      <c r="G461" s="544"/>
      <c r="H461" s="545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x14ac:dyDescent="0.2">
      <c r="A462" s="18"/>
      <c r="B462" s="17"/>
      <c r="C462" s="27"/>
      <c r="D462" s="27"/>
      <c r="E462" s="27"/>
      <c r="F462" s="544"/>
      <c r="G462" s="544"/>
      <c r="H462" s="545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x14ac:dyDescent="0.2">
      <c r="A463" s="18"/>
      <c r="B463" s="17"/>
      <c r="C463" s="27"/>
      <c r="D463" s="27"/>
      <c r="E463" s="27"/>
      <c r="F463" s="544"/>
      <c r="G463" s="544"/>
      <c r="H463" s="545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x14ac:dyDescent="0.2">
      <c r="A464" s="18"/>
      <c r="B464" s="17"/>
      <c r="C464" s="27"/>
      <c r="D464" s="27"/>
      <c r="E464" s="27"/>
      <c r="F464" s="544"/>
      <c r="G464" s="544"/>
      <c r="H464" s="545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x14ac:dyDescent="0.2">
      <c r="A465" s="18"/>
      <c r="B465" s="17"/>
      <c r="C465" s="27"/>
      <c r="D465" s="27"/>
      <c r="E465" s="27"/>
      <c r="F465" s="544"/>
      <c r="G465" s="544"/>
      <c r="H465" s="545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x14ac:dyDescent="0.2">
      <c r="A466" s="18"/>
      <c r="B466" s="17"/>
      <c r="C466" s="27"/>
      <c r="D466" s="27"/>
      <c r="E466" s="27"/>
      <c r="F466" s="544"/>
      <c r="G466" s="544"/>
      <c r="H466" s="545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x14ac:dyDescent="0.2">
      <c r="A467" s="18"/>
      <c r="B467" s="17"/>
      <c r="C467" s="27"/>
      <c r="D467" s="27"/>
      <c r="E467" s="27"/>
      <c r="F467" s="544"/>
      <c r="G467" s="544"/>
      <c r="H467" s="545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x14ac:dyDescent="0.2">
      <c r="A468" s="18"/>
      <c r="B468" s="17"/>
      <c r="C468" s="27"/>
      <c r="D468" s="27"/>
      <c r="E468" s="27"/>
      <c r="F468" s="544"/>
      <c r="G468" s="544"/>
      <c r="H468" s="545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x14ac:dyDescent="0.2">
      <c r="A469" s="18"/>
      <c r="B469" s="17"/>
      <c r="C469" s="27"/>
      <c r="D469" s="27"/>
      <c r="E469" s="27"/>
      <c r="F469" s="544"/>
      <c r="G469" s="544"/>
      <c r="H469" s="545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x14ac:dyDescent="0.2">
      <c r="A470" s="18"/>
      <c r="B470" s="17"/>
      <c r="C470" s="27"/>
      <c r="D470" s="27"/>
      <c r="E470" s="27"/>
      <c r="F470" s="544"/>
      <c r="G470" s="544"/>
      <c r="H470" s="545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x14ac:dyDescent="0.2">
      <c r="A471" s="18"/>
      <c r="B471" s="17"/>
      <c r="C471" s="27"/>
      <c r="D471" s="27"/>
      <c r="E471" s="27"/>
      <c r="F471" s="544"/>
      <c r="G471" s="544"/>
      <c r="H471" s="545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x14ac:dyDescent="0.2">
      <c r="A472" s="18"/>
      <c r="B472" s="17"/>
      <c r="C472" s="27"/>
      <c r="D472" s="27"/>
      <c r="E472" s="27"/>
      <c r="F472" s="544"/>
      <c r="G472" s="544"/>
      <c r="H472" s="545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x14ac:dyDescent="0.2">
      <c r="A473" s="18"/>
      <c r="B473" s="17"/>
      <c r="C473" s="27"/>
      <c r="D473" s="27"/>
      <c r="E473" s="27"/>
      <c r="F473" s="544"/>
      <c r="G473" s="544"/>
      <c r="H473" s="545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x14ac:dyDescent="0.2">
      <c r="A474" s="18"/>
      <c r="B474" s="17"/>
      <c r="C474" s="27"/>
      <c r="D474" s="27"/>
      <c r="E474" s="27"/>
      <c r="F474" s="544"/>
      <c r="G474" s="544"/>
      <c r="H474" s="545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x14ac:dyDescent="0.2">
      <c r="A475" s="18"/>
      <c r="B475" s="17"/>
      <c r="C475" s="27"/>
      <c r="D475" s="27"/>
      <c r="E475" s="27"/>
      <c r="F475" s="544"/>
      <c r="G475" s="544"/>
      <c r="H475" s="545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x14ac:dyDescent="0.2">
      <c r="A476" s="18"/>
      <c r="B476" s="17"/>
      <c r="C476" s="27"/>
      <c r="D476" s="27"/>
      <c r="E476" s="27"/>
      <c r="F476" s="544"/>
      <c r="G476" s="544"/>
      <c r="H476" s="545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x14ac:dyDescent="0.2">
      <c r="A477" s="18"/>
      <c r="B477" s="17"/>
      <c r="C477" s="27"/>
      <c r="D477" s="27"/>
      <c r="E477" s="27"/>
      <c r="F477" s="544"/>
      <c r="G477" s="544"/>
      <c r="H477" s="545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x14ac:dyDescent="0.2">
      <c r="A478" s="18"/>
      <c r="B478" s="17"/>
      <c r="C478" s="27"/>
      <c r="D478" s="27"/>
      <c r="E478" s="27"/>
      <c r="F478" s="544"/>
      <c r="G478" s="544"/>
      <c r="H478" s="545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x14ac:dyDescent="0.2">
      <c r="A479" s="18"/>
      <c r="B479" s="17"/>
      <c r="C479" s="27"/>
      <c r="D479" s="27"/>
      <c r="E479" s="27"/>
      <c r="F479" s="544"/>
      <c r="G479" s="544"/>
      <c r="H479" s="545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x14ac:dyDescent="0.2">
      <c r="A480" s="18"/>
      <c r="B480" s="17"/>
      <c r="C480" s="27"/>
      <c r="D480" s="27"/>
      <c r="E480" s="27"/>
      <c r="F480" s="544"/>
      <c r="G480" s="544"/>
      <c r="H480" s="545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x14ac:dyDescent="0.2">
      <c r="A481" s="18"/>
      <c r="B481" s="17"/>
      <c r="C481" s="27"/>
      <c r="D481" s="27"/>
      <c r="E481" s="27"/>
      <c r="F481" s="544"/>
      <c r="G481" s="544"/>
      <c r="H481" s="545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x14ac:dyDescent="0.2">
      <c r="A482" s="18"/>
      <c r="B482" s="17"/>
      <c r="C482" s="27"/>
      <c r="D482" s="27"/>
      <c r="E482" s="27"/>
      <c r="F482" s="544"/>
      <c r="G482" s="544"/>
      <c r="H482" s="545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x14ac:dyDescent="0.2">
      <c r="A483" s="18"/>
      <c r="B483" s="17"/>
      <c r="C483" s="27"/>
      <c r="D483" s="27"/>
      <c r="E483" s="27"/>
      <c r="F483" s="544"/>
      <c r="G483" s="544"/>
      <c r="H483" s="545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x14ac:dyDescent="0.2">
      <c r="A484" s="18"/>
      <c r="B484" s="17"/>
      <c r="C484" s="27"/>
      <c r="D484" s="27"/>
      <c r="E484" s="27"/>
      <c r="F484" s="544"/>
      <c r="G484" s="544"/>
      <c r="H484" s="545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x14ac:dyDescent="0.2">
      <c r="A485" s="18"/>
      <c r="B485" s="17"/>
      <c r="C485" s="27"/>
      <c r="D485" s="27"/>
      <c r="E485" s="27"/>
      <c r="F485" s="544"/>
      <c r="G485" s="544"/>
      <c r="H485" s="545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x14ac:dyDescent="0.2">
      <c r="A486" s="18"/>
      <c r="B486" s="17"/>
      <c r="C486" s="27"/>
      <c r="D486" s="27"/>
      <c r="E486" s="27"/>
      <c r="F486" s="544"/>
      <c r="G486" s="544"/>
      <c r="H486" s="545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x14ac:dyDescent="0.2">
      <c r="A487" s="18"/>
      <c r="B487" s="17"/>
      <c r="C487" s="27"/>
      <c r="D487" s="27"/>
      <c r="E487" s="27"/>
      <c r="F487" s="544"/>
      <c r="G487" s="544"/>
      <c r="H487" s="545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x14ac:dyDescent="0.2">
      <c r="A488" s="18"/>
      <c r="B488" s="17"/>
      <c r="C488" s="27"/>
      <c r="D488" s="27"/>
      <c r="E488" s="27"/>
      <c r="F488" s="544"/>
      <c r="G488" s="544"/>
      <c r="H488" s="545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x14ac:dyDescent="0.2">
      <c r="A489" s="18"/>
      <c r="B489" s="17"/>
      <c r="C489" s="27"/>
      <c r="D489" s="27"/>
      <c r="E489" s="27"/>
      <c r="F489" s="544"/>
      <c r="G489" s="544"/>
      <c r="H489" s="545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x14ac:dyDescent="0.2">
      <c r="A490" s="18"/>
      <c r="B490" s="17"/>
      <c r="C490" s="27"/>
      <c r="D490" s="27"/>
      <c r="E490" s="27"/>
      <c r="F490" s="544"/>
      <c r="G490" s="544"/>
      <c r="H490" s="545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x14ac:dyDescent="0.2">
      <c r="A491" s="18"/>
      <c r="B491" s="17"/>
      <c r="C491" s="27"/>
      <c r="D491" s="27"/>
      <c r="E491" s="27"/>
      <c r="F491" s="544"/>
      <c r="G491" s="544"/>
      <c r="H491" s="545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x14ac:dyDescent="0.2">
      <c r="A492" s="18"/>
      <c r="B492" s="17"/>
      <c r="C492" s="27"/>
      <c r="D492" s="27"/>
      <c r="E492" s="27"/>
      <c r="F492" s="544"/>
      <c r="G492" s="544"/>
      <c r="H492" s="545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x14ac:dyDescent="0.2">
      <c r="A493" s="18"/>
      <c r="B493" s="17"/>
      <c r="C493" s="27"/>
      <c r="D493" s="27"/>
      <c r="E493" s="27"/>
      <c r="F493" s="544"/>
      <c r="G493" s="544"/>
      <c r="H493" s="545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x14ac:dyDescent="0.2">
      <c r="A494" s="18"/>
      <c r="B494" s="17"/>
      <c r="C494" s="27"/>
      <c r="D494" s="27"/>
      <c r="E494" s="27"/>
      <c r="F494" s="544"/>
      <c r="G494" s="544"/>
      <c r="H494" s="545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x14ac:dyDescent="0.2">
      <c r="A495" s="18"/>
      <c r="B495" s="17"/>
      <c r="C495" s="27"/>
      <c r="D495" s="27"/>
      <c r="E495" s="27"/>
      <c r="F495" s="544"/>
      <c r="G495" s="544"/>
      <c r="H495" s="545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x14ac:dyDescent="0.2">
      <c r="A496" s="18"/>
      <c r="B496" s="17"/>
      <c r="C496" s="27"/>
      <c r="D496" s="27"/>
      <c r="E496" s="27"/>
      <c r="F496" s="544"/>
      <c r="G496" s="544"/>
      <c r="H496" s="545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x14ac:dyDescent="0.2">
      <c r="A497" s="18"/>
      <c r="B497" s="17"/>
      <c r="C497" s="27"/>
      <c r="D497" s="27"/>
      <c r="E497" s="27"/>
      <c r="F497" s="544"/>
      <c r="G497" s="544"/>
      <c r="H497" s="545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x14ac:dyDescent="0.2">
      <c r="A498" s="18"/>
      <c r="B498" s="17"/>
      <c r="C498" s="27"/>
      <c r="D498" s="27"/>
      <c r="E498" s="27"/>
      <c r="F498" s="544"/>
      <c r="G498" s="544"/>
      <c r="H498" s="545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x14ac:dyDescent="0.2">
      <c r="A499" s="18"/>
      <c r="B499" s="17"/>
      <c r="C499" s="27"/>
      <c r="D499" s="27"/>
      <c r="E499" s="27"/>
      <c r="F499" s="544"/>
      <c r="G499" s="544"/>
      <c r="H499" s="545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x14ac:dyDescent="0.2">
      <c r="A500" s="18"/>
      <c r="B500" s="17"/>
      <c r="C500" s="27"/>
      <c r="D500" s="27"/>
      <c r="E500" s="27"/>
      <c r="F500" s="544"/>
      <c r="G500" s="544"/>
      <c r="H500" s="545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x14ac:dyDescent="0.2">
      <c r="A501" s="18"/>
      <c r="B501" s="17"/>
      <c r="C501" s="27"/>
      <c r="D501" s="27"/>
      <c r="E501" s="27"/>
      <c r="F501" s="544"/>
      <c r="G501" s="544"/>
      <c r="H501" s="545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x14ac:dyDescent="0.2">
      <c r="A502" s="18"/>
      <c r="B502" s="17"/>
      <c r="C502" s="27"/>
      <c r="D502" s="27"/>
      <c r="E502" s="27"/>
      <c r="F502" s="544"/>
      <c r="G502" s="544"/>
      <c r="H502" s="545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x14ac:dyDescent="0.2">
      <c r="A503" s="18"/>
      <c r="B503" s="17"/>
      <c r="C503" s="27"/>
      <c r="D503" s="27"/>
      <c r="E503" s="27"/>
      <c r="F503" s="544"/>
      <c r="G503" s="544"/>
      <c r="H503" s="545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x14ac:dyDescent="0.2">
      <c r="A504" s="18"/>
      <c r="B504" s="17"/>
      <c r="C504" s="27"/>
      <c r="D504" s="27"/>
      <c r="E504" s="27"/>
      <c r="F504" s="544"/>
      <c r="G504" s="544"/>
      <c r="H504" s="545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x14ac:dyDescent="0.2">
      <c r="A505" s="18"/>
      <c r="B505" s="17"/>
      <c r="C505" s="27"/>
      <c r="D505" s="27"/>
      <c r="E505" s="27"/>
      <c r="F505" s="544"/>
      <c r="G505" s="544"/>
      <c r="H505" s="545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x14ac:dyDescent="0.2">
      <c r="A506" s="18"/>
      <c r="B506" s="17"/>
      <c r="C506" s="27"/>
      <c r="D506" s="27"/>
      <c r="E506" s="27"/>
      <c r="F506" s="544"/>
      <c r="G506" s="544"/>
      <c r="H506" s="545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x14ac:dyDescent="0.2">
      <c r="A507" s="18"/>
      <c r="B507" s="17"/>
      <c r="C507" s="27"/>
      <c r="D507" s="27"/>
      <c r="E507" s="27"/>
      <c r="F507" s="544"/>
      <c r="G507" s="544"/>
      <c r="H507" s="545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x14ac:dyDescent="0.2">
      <c r="A508" s="18"/>
      <c r="B508" s="17"/>
      <c r="C508" s="27"/>
      <c r="D508" s="27"/>
      <c r="E508" s="27"/>
      <c r="F508" s="544"/>
      <c r="G508" s="544"/>
      <c r="H508" s="545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x14ac:dyDescent="0.2">
      <c r="A509" s="18"/>
      <c r="B509" s="17"/>
      <c r="C509" s="27"/>
      <c r="D509" s="27"/>
      <c r="E509" s="27"/>
      <c r="F509" s="544"/>
      <c r="G509" s="544"/>
      <c r="H509" s="545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x14ac:dyDescent="0.2">
      <c r="A510" s="18"/>
      <c r="B510" s="17"/>
      <c r="C510" s="27"/>
      <c r="D510" s="27"/>
      <c r="E510" s="27"/>
      <c r="F510" s="544"/>
      <c r="G510" s="544"/>
      <c r="H510" s="545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x14ac:dyDescent="0.2">
      <c r="A511" s="18"/>
      <c r="B511" s="17"/>
      <c r="C511" s="27"/>
      <c r="D511" s="27"/>
      <c r="E511" s="27"/>
      <c r="F511" s="544"/>
      <c r="G511" s="544"/>
      <c r="H511" s="545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x14ac:dyDescent="0.2">
      <c r="A512" s="18"/>
      <c r="B512" s="17"/>
      <c r="C512" s="27"/>
      <c r="D512" s="27"/>
      <c r="E512" s="27"/>
      <c r="F512" s="544"/>
      <c r="G512" s="544"/>
      <c r="H512" s="545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x14ac:dyDescent="0.2">
      <c r="A513" s="18"/>
      <c r="B513" s="17"/>
      <c r="C513" s="27"/>
      <c r="D513" s="27"/>
      <c r="E513" s="27"/>
      <c r="F513" s="544"/>
      <c r="G513" s="544"/>
      <c r="H513" s="545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x14ac:dyDescent="0.2">
      <c r="A514" s="18"/>
      <c r="B514" s="17"/>
      <c r="C514" s="27"/>
      <c r="D514" s="27"/>
      <c r="E514" s="27"/>
      <c r="F514" s="544"/>
      <c r="G514" s="544"/>
      <c r="H514" s="545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x14ac:dyDescent="0.2">
      <c r="A515" s="18"/>
      <c r="B515" s="17"/>
      <c r="C515" s="27"/>
      <c r="D515" s="27"/>
      <c r="E515" s="27"/>
      <c r="F515" s="544"/>
      <c r="G515" s="544"/>
      <c r="H515" s="545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x14ac:dyDescent="0.2">
      <c r="A516" s="18"/>
      <c r="B516" s="17"/>
      <c r="C516" s="27"/>
      <c r="D516" s="27"/>
      <c r="E516" s="27"/>
      <c r="F516" s="544"/>
      <c r="G516" s="544"/>
      <c r="H516" s="545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x14ac:dyDescent="0.2">
      <c r="A517" s="18"/>
      <c r="B517" s="17"/>
      <c r="C517" s="27"/>
      <c r="D517" s="27"/>
      <c r="E517" s="27"/>
      <c r="F517" s="544"/>
      <c r="G517" s="544"/>
      <c r="H517" s="545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x14ac:dyDescent="0.2">
      <c r="A518" s="18"/>
      <c r="B518" s="17"/>
      <c r="C518" s="27"/>
      <c r="D518" s="27"/>
      <c r="E518" s="27"/>
      <c r="F518" s="544"/>
      <c r="G518" s="544"/>
      <c r="H518" s="545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x14ac:dyDescent="0.2">
      <c r="A519" s="18"/>
      <c r="B519" s="17"/>
      <c r="C519" s="27"/>
      <c r="D519" s="27"/>
      <c r="E519" s="27"/>
      <c r="F519" s="544"/>
      <c r="G519" s="544"/>
      <c r="H519" s="545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x14ac:dyDescent="0.2">
      <c r="A520" s="18"/>
      <c r="B520" s="17"/>
      <c r="C520" s="27"/>
      <c r="D520" s="27"/>
      <c r="E520" s="27"/>
      <c r="F520" s="544"/>
      <c r="G520" s="544"/>
      <c r="H520" s="545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x14ac:dyDescent="0.2">
      <c r="A521" s="18"/>
      <c r="B521" s="17"/>
      <c r="C521" s="27"/>
      <c r="D521" s="27"/>
      <c r="E521" s="27"/>
      <c r="F521" s="544"/>
      <c r="G521" s="544"/>
      <c r="H521" s="545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x14ac:dyDescent="0.2">
      <c r="A522" s="18"/>
      <c r="B522" s="17"/>
      <c r="C522" s="27"/>
      <c r="D522" s="27"/>
      <c r="E522" s="27"/>
      <c r="F522" s="544"/>
      <c r="G522" s="544"/>
      <c r="H522" s="545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x14ac:dyDescent="0.2">
      <c r="A523" s="18"/>
      <c r="B523" s="17"/>
      <c r="C523" s="27"/>
      <c r="D523" s="27"/>
      <c r="E523" s="27"/>
      <c r="F523" s="544"/>
      <c r="G523" s="544"/>
      <c r="H523" s="545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x14ac:dyDescent="0.2">
      <c r="A524" s="18"/>
      <c r="B524" s="17"/>
      <c r="C524" s="27"/>
      <c r="D524" s="27"/>
      <c r="E524" s="27"/>
      <c r="F524" s="544"/>
      <c r="G524" s="544"/>
      <c r="H524" s="545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x14ac:dyDescent="0.2">
      <c r="A525" s="18"/>
      <c r="B525" s="17"/>
      <c r="C525" s="27"/>
      <c r="D525" s="27"/>
      <c r="E525" s="27"/>
      <c r="F525" s="544"/>
      <c r="G525" s="544"/>
      <c r="H525" s="545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x14ac:dyDescent="0.2">
      <c r="A526" s="18"/>
      <c r="B526" s="17"/>
      <c r="C526" s="27"/>
      <c r="D526" s="27"/>
      <c r="E526" s="27"/>
      <c r="F526" s="544"/>
      <c r="G526" s="544"/>
      <c r="H526" s="545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x14ac:dyDescent="0.2">
      <c r="A527" s="18"/>
      <c r="B527" s="17"/>
      <c r="C527" s="27"/>
      <c r="D527" s="27"/>
      <c r="E527" s="27"/>
      <c r="F527" s="544"/>
      <c r="G527" s="544"/>
      <c r="H527" s="545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x14ac:dyDescent="0.2">
      <c r="A528" s="18"/>
      <c r="B528" s="17"/>
      <c r="C528" s="27"/>
      <c r="D528" s="27"/>
      <c r="E528" s="27"/>
      <c r="F528" s="544"/>
      <c r="G528" s="544"/>
      <c r="H528" s="545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x14ac:dyDescent="0.2">
      <c r="A529" s="18"/>
      <c r="B529" s="17"/>
      <c r="C529" s="27"/>
      <c r="D529" s="27"/>
      <c r="E529" s="27"/>
      <c r="F529" s="544"/>
      <c r="G529" s="544"/>
      <c r="H529" s="545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x14ac:dyDescent="0.2">
      <c r="A530" s="18"/>
      <c r="B530" s="17"/>
      <c r="C530" s="27"/>
      <c r="D530" s="27"/>
      <c r="E530" s="27"/>
      <c r="F530" s="544"/>
      <c r="G530" s="544"/>
      <c r="H530" s="545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x14ac:dyDescent="0.2">
      <c r="A531" s="18"/>
      <c r="B531" s="17"/>
      <c r="C531" s="27"/>
      <c r="D531" s="27"/>
      <c r="E531" s="27"/>
      <c r="F531" s="544"/>
      <c r="G531" s="544"/>
      <c r="H531" s="545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x14ac:dyDescent="0.2">
      <c r="A532" s="18"/>
      <c r="B532" s="17"/>
      <c r="C532" s="27"/>
      <c r="D532" s="27"/>
      <c r="E532" s="27"/>
      <c r="F532" s="544"/>
      <c r="G532" s="544"/>
      <c r="H532" s="545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x14ac:dyDescent="0.2">
      <c r="A533" s="18"/>
      <c r="B533" s="17"/>
      <c r="C533" s="27"/>
      <c r="D533" s="27"/>
      <c r="E533" s="27"/>
      <c r="F533" s="544"/>
      <c r="G533" s="544"/>
      <c r="H533" s="545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x14ac:dyDescent="0.2">
      <c r="A534" s="18"/>
      <c r="B534" s="17"/>
      <c r="C534" s="27"/>
      <c r="D534" s="27"/>
      <c r="E534" s="27"/>
      <c r="F534" s="544"/>
      <c r="G534" s="544"/>
      <c r="H534" s="545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x14ac:dyDescent="0.2">
      <c r="A535" s="18"/>
      <c r="B535" s="17"/>
      <c r="C535" s="27"/>
      <c r="D535" s="27"/>
      <c r="E535" s="27"/>
      <c r="F535" s="544"/>
      <c r="G535" s="544"/>
      <c r="H535" s="545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x14ac:dyDescent="0.2">
      <c r="A536" s="18"/>
      <c r="B536" s="17"/>
      <c r="C536" s="27"/>
      <c r="D536" s="27"/>
      <c r="E536" s="27"/>
      <c r="F536" s="544"/>
      <c r="G536" s="544"/>
      <c r="H536" s="545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x14ac:dyDescent="0.2">
      <c r="A537" s="18"/>
      <c r="B537" s="17"/>
      <c r="C537" s="27"/>
      <c r="D537" s="27"/>
      <c r="E537" s="27"/>
      <c r="F537" s="544"/>
      <c r="G537" s="544"/>
      <c r="H537" s="545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x14ac:dyDescent="0.2">
      <c r="A538" s="18"/>
      <c r="B538" s="17"/>
      <c r="C538" s="27"/>
      <c r="D538" s="27"/>
      <c r="E538" s="27"/>
      <c r="F538" s="544"/>
      <c r="G538" s="544"/>
      <c r="H538" s="545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x14ac:dyDescent="0.2">
      <c r="A539" s="18"/>
      <c r="B539" s="17"/>
      <c r="C539" s="27"/>
      <c r="D539" s="27"/>
      <c r="E539" s="27"/>
      <c r="F539" s="544"/>
      <c r="G539" s="544"/>
      <c r="H539" s="545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x14ac:dyDescent="0.2">
      <c r="A540" s="18"/>
      <c r="B540" s="17"/>
      <c r="C540" s="27"/>
      <c r="D540" s="27"/>
      <c r="E540" s="27"/>
      <c r="F540" s="544"/>
      <c r="G540" s="544"/>
      <c r="H540" s="545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x14ac:dyDescent="0.2">
      <c r="A541" s="18"/>
      <c r="B541" s="17"/>
      <c r="C541" s="27"/>
      <c r="D541" s="27"/>
      <c r="E541" s="27"/>
      <c r="F541" s="544"/>
      <c r="G541" s="544"/>
      <c r="H541" s="545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x14ac:dyDescent="0.2">
      <c r="A542" s="18"/>
      <c r="B542" s="17"/>
      <c r="C542" s="27"/>
      <c r="D542" s="27"/>
      <c r="E542" s="27"/>
      <c r="F542" s="544"/>
      <c r="G542" s="544"/>
      <c r="H542" s="545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x14ac:dyDescent="0.2">
      <c r="A543" s="18"/>
      <c r="B543" s="17"/>
      <c r="C543" s="27"/>
      <c r="D543" s="27"/>
      <c r="E543" s="27"/>
      <c r="F543" s="544"/>
      <c r="G543" s="544"/>
      <c r="H543" s="545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x14ac:dyDescent="0.2">
      <c r="A544" s="18"/>
      <c r="B544" s="17"/>
      <c r="C544" s="27"/>
      <c r="D544" s="27"/>
      <c r="E544" s="27"/>
      <c r="F544" s="544"/>
      <c r="G544" s="544"/>
      <c r="H544" s="545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x14ac:dyDescent="0.2">
      <c r="A545" s="18"/>
      <c r="B545" s="17"/>
      <c r="C545" s="27"/>
      <c r="D545" s="27"/>
      <c r="E545" s="27"/>
      <c r="F545" s="544"/>
      <c r="G545" s="544"/>
      <c r="H545" s="545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x14ac:dyDescent="0.2">
      <c r="A546" s="18"/>
      <c r="B546" s="17"/>
      <c r="C546" s="27"/>
      <c r="D546" s="27"/>
      <c r="E546" s="27"/>
      <c r="F546" s="544"/>
      <c r="G546" s="544"/>
      <c r="H546" s="545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x14ac:dyDescent="0.2">
      <c r="A547" s="18"/>
      <c r="B547" s="17"/>
      <c r="C547" s="27"/>
      <c r="D547" s="27"/>
      <c r="E547" s="27"/>
      <c r="F547" s="544"/>
      <c r="G547" s="544"/>
      <c r="H547" s="545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x14ac:dyDescent="0.2">
      <c r="A548" s="18"/>
      <c r="B548" s="17"/>
      <c r="C548" s="27"/>
      <c r="D548" s="27"/>
      <c r="E548" s="27"/>
      <c r="F548" s="544"/>
      <c r="G548" s="544"/>
      <c r="H548" s="545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x14ac:dyDescent="0.2">
      <c r="A549" s="18"/>
      <c r="B549" s="17"/>
      <c r="C549" s="27"/>
      <c r="D549" s="27"/>
      <c r="E549" s="27"/>
      <c r="F549" s="544"/>
      <c r="G549" s="544"/>
      <c r="H549" s="545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x14ac:dyDescent="0.2">
      <c r="A550" s="18"/>
      <c r="B550" s="17"/>
      <c r="C550" s="27"/>
      <c r="D550" s="27"/>
      <c r="E550" s="27"/>
      <c r="F550" s="544"/>
      <c r="G550" s="544"/>
      <c r="H550" s="545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x14ac:dyDescent="0.2">
      <c r="A551" s="18"/>
      <c r="B551" s="17"/>
      <c r="C551" s="27"/>
      <c r="D551" s="27"/>
      <c r="E551" s="27"/>
      <c r="F551" s="544"/>
      <c r="G551" s="544"/>
      <c r="H551" s="545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x14ac:dyDescent="0.2">
      <c r="A552" s="18"/>
      <c r="B552" s="17"/>
      <c r="C552" s="27"/>
      <c r="D552" s="27"/>
      <c r="E552" s="27"/>
      <c r="F552" s="544"/>
      <c r="G552" s="544"/>
      <c r="H552" s="545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x14ac:dyDescent="0.2">
      <c r="A553" s="18"/>
      <c r="B553" s="17"/>
      <c r="C553" s="27"/>
      <c r="D553" s="27"/>
      <c r="E553" s="27"/>
      <c r="F553" s="544"/>
      <c r="G553" s="544"/>
      <c r="H553" s="545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x14ac:dyDescent="0.2">
      <c r="A554" s="18"/>
      <c r="B554" s="17"/>
      <c r="C554" s="27"/>
      <c r="D554" s="27"/>
      <c r="E554" s="27"/>
      <c r="F554" s="544"/>
      <c r="G554" s="544"/>
      <c r="H554" s="545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x14ac:dyDescent="0.2">
      <c r="A555" s="18"/>
      <c r="B555" s="17"/>
      <c r="C555" s="27"/>
      <c r="D555" s="27"/>
      <c r="E555" s="27"/>
      <c r="F555" s="544"/>
      <c r="G555" s="544"/>
      <c r="H555" s="545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x14ac:dyDescent="0.2">
      <c r="A556" s="18"/>
      <c r="B556" s="17"/>
      <c r="C556" s="27"/>
      <c r="D556" s="27"/>
      <c r="E556" s="27"/>
      <c r="F556" s="544"/>
      <c r="G556" s="544"/>
      <c r="H556" s="545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x14ac:dyDescent="0.2">
      <c r="A557" s="18"/>
      <c r="B557" s="17"/>
      <c r="C557" s="27"/>
      <c r="D557" s="27"/>
      <c r="E557" s="27"/>
      <c r="F557" s="544"/>
      <c r="G557" s="544"/>
      <c r="H557" s="545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x14ac:dyDescent="0.2">
      <c r="A558" s="18"/>
      <c r="B558" s="17"/>
      <c r="C558" s="27"/>
      <c r="D558" s="27"/>
      <c r="E558" s="27"/>
      <c r="F558" s="544"/>
      <c r="G558" s="544"/>
      <c r="H558" s="545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x14ac:dyDescent="0.2">
      <c r="A559" s="18"/>
      <c r="B559" s="17"/>
      <c r="C559" s="27"/>
      <c r="D559" s="27"/>
      <c r="E559" s="27"/>
      <c r="F559" s="544"/>
      <c r="G559" s="544"/>
      <c r="H559" s="545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x14ac:dyDescent="0.2">
      <c r="A560" s="18"/>
      <c r="B560" s="17"/>
      <c r="C560" s="27"/>
      <c r="D560" s="27"/>
      <c r="E560" s="27"/>
      <c r="F560" s="544"/>
      <c r="G560" s="544"/>
      <c r="H560" s="545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x14ac:dyDescent="0.2">
      <c r="A561" s="18"/>
      <c r="B561" s="17"/>
      <c r="C561" s="27"/>
      <c r="D561" s="27"/>
      <c r="E561" s="27"/>
      <c r="F561" s="544"/>
      <c r="G561" s="544"/>
      <c r="H561" s="545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x14ac:dyDescent="0.2">
      <c r="A562" s="18"/>
      <c r="B562" s="17"/>
      <c r="C562" s="27"/>
      <c r="D562" s="27"/>
      <c r="E562" s="27"/>
      <c r="F562" s="544"/>
      <c r="G562" s="544"/>
      <c r="H562" s="545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x14ac:dyDescent="0.2">
      <c r="A563" s="18"/>
      <c r="B563" s="17"/>
      <c r="C563" s="27"/>
      <c r="D563" s="27"/>
      <c r="E563" s="27"/>
      <c r="F563" s="544"/>
      <c r="G563" s="544"/>
      <c r="H563" s="545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x14ac:dyDescent="0.2">
      <c r="A564" s="18"/>
      <c r="B564" s="17"/>
      <c r="C564" s="27"/>
      <c r="D564" s="27"/>
      <c r="E564" s="27"/>
      <c r="F564" s="544"/>
      <c r="G564" s="544"/>
      <c r="H564" s="545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x14ac:dyDescent="0.2">
      <c r="A565" s="18"/>
      <c r="B565" s="17"/>
      <c r="C565" s="27"/>
      <c r="D565" s="27"/>
      <c r="E565" s="27"/>
      <c r="F565" s="544"/>
      <c r="G565" s="544"/>
      <c r="H565" s="545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x14ac:dyDescent="0.2">
      <c r="A566" s="18"/>
      <c r="B566" s="17"/>
      <c r="C566" s="27"/>
      <c r="D566" s="27"/>
      <c r="E566" s="27"/>
      <c r="F566" s="544"/>
      <c r="G566" s="544"/>
      <c r="H566" s="545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x14ac:dyDescent="0.2">
      <c r="A567" s="18"/>
      <c r="B567" s="17"/>
      <c r="C567" s="27"/>
      <c r="D567" s="27"/>
      <c r="E567" s="27"/>
      <c r="F567" s="544"/>
      <c r="G567" s="544"/>
      <c r="H567" s="545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x14ac:dyDescent="0.2">
      <c r="A568" s="18"/>
      <c r="B568" s="17"/>
      <c r="C568" s="27"/>
      <c r="D568" s="27"/>
      <c r="E568" s="27"/>
      <c r="F568" s="544"/>
      <c r="G568" s="544"/>
      <c r="H568" s="545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x14ac:dyDescent="0.2">
      <c r="A569" s="18"/>
      <c r="B569" s="17"/>
      <c r="C569" s="27"/>
      <c r="D569" s="27"/>
      <c r="E569" s="27"/>
      <c r="F569" s="544"/>
      <c r="G569" s="544"/>
      <c r="H569" s="545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x14ac:dyDescent="0.2">
      <c r="A570" s="18"/>
      <c r="B570" s="17"/>
      <c r="C570" s="27"/>
      <c r="D570" s="27"/>
      <c r="E570" s="27"/>
      <c r="F570" s="544"/>
      <c r="G570" s="544"/>
      <c r="H570" s="545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x14ac:dyDescent="0.2">
      <c r="A571" s="18"/>
      <c r="B571" s="17"/>
      <c r="C571" s="27"/>
      <c r="D571" s="27"/>
      <c r="E571" s="27"/>
      <c r="F571" s="544"/>
      <c r="G571" s="544"/>
      <c r="H571" s="545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x14ac:dyDescent="0.2">
      <c r="A572" s="18"/>
      <c r="B572" s="17"/>
      <c r="C572" s="27"/>
      <c r="D572" s="27"/>
      <c r="E572" s="27"/>
      <c r="F572" s="544"/>
      <c r="G572" s="544"/>
      <c r="H572" s="545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x14ac:dyDescent="0.2">
      <c r="A573" s="18"/>
      <c r="B573" s="17"/>
      <c r="C573" s="27"/>
      <c r="D573" s="27"/>
      <c r="E573" s="27"/>
      <c r="F573" s="544"/>
      <c r="G573" s="544"/>
      <c r="H573" s="545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x14ac:dyDescent="0.2">
      <c r="A574" s="18"/>
      <c r="B574" s="17"/>
      <c r="C574" s="27"/>
      <c r="D574" s="27"/>
      <c r="E574" s="27"/>
      <c r="F574" s="544"/>
      <c r="G574" s="544"/>
      <c r="H574" s="545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x14ac:dyDescent="0.2">
      <c r="A575" s="18"/>
      <c r="B575" s="17"/>
      <c r="C575" s="27"/>
      <c r="D575" s="27"/>
      <c r="E575" s="27"/>
      <c r="F575" s="544"/>
      <c r="G575" s="544"/>
      <c r="H575" s="545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x14ac:dyDescent="0.2">
      <c r="A576" s="18"/>
      <c r="B576" s="17"/>
      <c r="C576" s="27"/>
      <c r="D576" s="27"/>
      <c r="E576" s="27"/>
      <c r="F576" s="544"/>
      <c r="G576" s="544"/>
      <c r="H576" s="545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x14ac:dyDescent="0.2">
      <c r="A577" s="18"/>
      <c r="B577" s="17"/>
      <c r="C577" s="27"/>
      <c r="D577" s="27"/>
      <c r="E577" s="27"/>
      <c r="F577" s="544"/>
      <c r="G577" s="544"/>
      <c r="H577" s="545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x14ac:dyDescent="0.2">
      <c r="A578" s="18"/>
      <c r="B578" s="17"/>
      <c r="C578" s="27"/>
      <c r="D578" s="27"/>
      <c r="E578" s="27"/>
      <c r="F578" s="544"/>
      <c r="G578" s="544"/>
      <c r="H578" s="545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x14ac:dyDescent="0.2">
      <c r="A579" s="18"/>
      <c r="B579" s="17"/>
      <c r="C579" s="27"/>
      <c r="D579" s="27"/>
      <c r="E579" s="27"/>
      <c r="F579" s="544"/>
      <c r="G579" s="544"/>
      <c r="H579" s="545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x14ac:dyDescent="0.2">
      <c r="A580" s="18"/>
      <c r="B580" s="17"/>
      <c r="C580" s="27"/>
      <c r="D580" s="27"/>
      <c r="E580" s="27"/>
      <c r="F580" s="544"/>
      <c r="G580" s="544"/>
      <c r="H580" s="545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x14ac:dyDescent="0.2">
      <c r="A581" s="18"/>
      <c r="B581" s="17"/>
      <c r="C581" s="27"/>
      <c r="D581" s="27"/>
      <c r="E581" s="27"/>
      <c r="F581" s="544"/>
      <c r="G581" s="544"/>
      <c r="H581" s="545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x14ac:dyDescent="0.2">
      <c r="A582" s="18"/>
      <c r="B582" s="17"/>
      <c r="C582" s="27"/>
      <c r="D582" s="27"/>
      <c r="E582" s="27"/>
      <c r="F582" s="544"/>
      <c r="G582" s="544"/>
      <c r="H582" s="545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x14ac:dyDescent="0.2">
      <c r="A583" s="18"/>
      <c r="B583" s="17"/>
      <c r="C583" s="27"/>
      <c r="D583" s="27"/>
      <c r="E583" s="27"/>
      <c r="F583" s="544"/>
      <c r="G583" s="544"/>
      <c r="H583" s="545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x14ac:dyDescent="0.2">
      <c r="A584" s="18"/>
      <c r="B584" s="17"/>
      <c r="C584" s="27"/>
      <c r="D584" s="27"/>
      <c r="E584" s="27"/>
      <c r="F584" s="544"/>
      <c r="G584" s="544"/>
      <c r="H584" s="545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x14ac:dyDescent="0.2">
      <c r="A585" s="18"/>
      <c r="B585" s="17"/>
      <c r="C585" s="27"/>
      <c r="D585" s="27"/>
      <c r="E585" s="27"/>
      <c r="F585" s="544"/>
      <c r="G585" s="544"/>
      <c r="H585" s="545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x14ac:dyDescent="0.2">
      <c r="A586" s="18"/>
      <c r="B586" s="17"/>
      <c r="C586" s="27"/>
      <c r="D586" s="27"/>
      <c r="E586" s="27"/>
      <c r="F586" s="544"/>
      <c r="G586" s="544"/>
      <c r="H586" s="545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x14ac:dyDescent="0.2">
      <c r="A587" s="18"/>
      <c r="B587" s="17"/>
      <c r="C587" s="27"/>
      <c r="D587" s="27"/>
      <c r="E587" s="27"/>
      <c r="F587" s="544"/>
      <c r="G587" s="544"/>
      <c r="H587" s="545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x14ac:dyDescent="0.2">
      <c r="A588" s="18"/>
      <c r="B588" s="17"/>
      <c r="C588" s="27"/>
      <c r="D588" s="27"/>
      <c r="E588" s="27"/>
      <c r="F588" s="544"/>
      <c r="G588" s="544"/>
      <c r="H588" s="545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x14ac:dyDescent="0.2">
      <c r="A589" s="18"/>
      <c r="B589" s="17"/>
      <c r="C589" s="27"/>
      <c r="D589" s="27"/>
      <c r="E589" s="27"/>
      <c r="F589" s="544"/>
      <c r="G589" s="544"/>
      <c r="H589" s="545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x14ac:dyDescent="0.2">
      <c r="A590" s="18"/>
      <c r="B590" s="17"/>
      <c r="C590" s="27"/>
      <c r="D590" s="27"/>
      <c r="E590" s="27"/>
      <c r="F590" s="544"/>
      <c r="G590" s="544"/>
      <c r="H590" s="545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x14ac:dyDescent="0.2">
      <c r="A591" s="18"/>
      <c r="B591" s="17"/>
      <c r="C591" s="27"/>
      <c r="D591" s="27"/>
      <c r="E591" s="27"/>
      <c r="F591" s="544"/>
      <c r="G591" s="544"/>
      <c r="H591" s="545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x14ac:dyDescent="0.2">
      <c r="A592" s="18"/>
      <c r="B592" s="17"/>
      <c r="C592" s="27"/>
      <c r="D592" s="27"/>
      <c r="E592" s="27"/>
      <c r="F592" s="544"/>
      <c r="G592" s="544"/>
      <c r="H592" s="545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x14ac:dyDescent="0.2">
      <c r="A593" s="18"/>
      <c r="B593" s="17"/>
      <c r="C593" s="27"/>
      <c r="D593" s="27"/>
      <c r="E593" s="27"/>
      <c r="F593" s="544"/>
      <c r="G593" s="544"/>
      <c r="H593" s="545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x14ac:dyDescent="0.2">
      <c r="A594" s="18"/>
      <c r="B594" s="17"/>
      <c r="C594" s="27"/>
      <c r="D594" s="27"/>
      <c r="E594" s="27"/>
      <c r="F594" s="544"/>
      <c r="G594" s="544"/>
      <c r="H594" s="545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x14ac:dyDescent="0.2">
      <c r="A595" s="18"/>
      <c r="B595" s="17"/>
      <c r="C595" s="27"/>
      <c r="D595" s="27"/>
      <c r="E595" s="27"/>
      <c r="F595" s="544"/>
      <c r="G595" s="544"/>
      <c r="H595" s="545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x14ac:dyDescent="0.2">
      <c r="A596" s="18"/>
      <c r="B596" s="17"/>
      <c r="C596" s="27"/>
      <c r="D596" s="27"/>
      <c r="E596" s="27"/>
      <c r="F596" s="544"/>
      <c r="G596" s="544"/>
      <c r="H596" s="545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x14ac:dyDescent="0.2">
      <c r="A597" s="18"/>
      <c r="B597" s="17"/>
      <c r="C597" s="27"/>
      <c r="D597" s="27"/>
      <c r="E597" s="27"/>
      <c r="F597" s="544"/>
      <c r="G597" s="544"/>
      <c r="H597" s="545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x14ac:dyDescent="0.2">
      <c r="A598" s="18"/>
      <c r="B598" s="17"/>
      <c r="C598" s="27"/>
      <c r="D598" s="27"/>
      <c r="E598" s="27"/>
      <c r="F598" s="544"/>
      <c r="G598" s="544"/>
      <c r="H598" s="545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x14ac:dyDescent="0.2">
      <c r="A599" s="18"/>
      <c r="B599" s="17"/>
      <c r="C599" s="27"/>
      <c r="D599" s="27"/>
      <c r="E599" s="27"/>
      <c r="F599" s="544"/>
      <c r="G599" s="544"/>
      <c r="H599" s="545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x14ac:dyDescent="0.2">
      <c r="A600" s="18"/>
      <c r="B600" s="17"/>
      <c r="C600" s="27"/>
      <c r="D600" s="27"/>
      <c r="E600" s="27"/>
      <c r="F600" s="544"/>
      <c r="G600" s="544"/>
      <c r="H600" s="545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x14ac:dyDescent="0.2">
      <c r="A601" s="18"/>
      <c r="B601" s="17"/>
      <c r="C601" s="27"/>
      <c r="D601" s="27"/>
      <c r="E601" s="27"/>
      <c r="F601" s="544"/>
      <c r="G601" s="544"/>
      <c r="H601" s="545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x14ac:dyDescent="0.2">
      <c r="A602" s="18"/>
      <c r="B602" s="17"/>
      <c r="C602" s="27"/>
      <c r="D602" s="27"/>
      <c r="E602" s="27"/>
      <c r="F602" s="544"/>
      <c r="G602" s="544"/>
      <c r="H602" s="545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x14ac:dyDescent="0.2">
      <c r="A603" s="18"/>
      <c r="B603" s="17"/>
      <c r="C603" s="27"/>
      <c r="D603" s="27"/>
      <c r="E603" s="27"/>
      <c r="F603" s="544"/>
      <c r="G603" s="544"/>
      <c r="H603" s="545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x14ac:dyDescent="0.2">
      <c r="A604" s="18"/>
      <c r="B604" s="17"/>
      <c r="C604" s="27"/>
      <c r="D604" s="27"/>
      <c r="E604" s="27"/>
      <c r="F604" s="544"/>
      <c r="G604" s="544"/>
      <c r="H604" s="545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x14ac:dyDescent="0.2">
      <c r="A605" s="18"/>
      <c r="B605" s="17"/>
      <c r="C605" s="27"/>
      <c r="D605" s="27"/>
      <c r="E605" s="27"/>
      <c r="F605" s="544"/>
      <c r="G605" s="544"/>
      <c r="H605" s="545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x14ac:dyDescent="0.2">
      <c r="A606" s="18"/>
      <c r="B606" s="17"/>
      <c r="C606" s="27"/>
      <c r="D606" s="27"/>
      <c r="E606" s="27"/>
      <c r="F606" s="544"/>
      <c r="G606" s="544"/>
      <c r="H606" s="545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x14ac:dyDescent="0.2">
      <c r="A607" s="18"/>
      <c r="B607" s="17"/>
      <c r="C607" s="27"/>
      <c r="D607" s="27"/>
      <c r="E607" s="27"/>
      <c r="F607" s="544"/>
      <c r="G607" s="544"/>
      <c r="H607" s="545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x14ac:dyDescent="0.2">
      <c r="A608" s="18"/>
      <c r="B608" s="17"/>
      <c r="C608" s="27"/>
      <c r="D608" s="27"/>
      <c r="E608" s="27"/>
      <c r="F608" s="544"/>
      <c r="G608" s="544"/>
      <c r="H608" s="545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x14ac:dyDescent="0.2">
      <c r="A609" s="18"/>
      <c r="B609" s="17"/>
      <c r="C609" s="27"/>
      <c r="D609" s="27"/>
      <c r="E609" s="27"/>
      <c r="F609" s="544"/>
      <c r="G609" s="544"/>
      <c r="H609" s="545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x14ac:dyDescent="0.2">
      <c r="A610" s="18"/>
      <c r="B610" s="17"/>
      <c r="C610" s="27"/>
      <c r="D610" s="27"/>
      <c r="E610" s="27"/>
      <c r="F610" s="544"/>
      <c r="G610" s="544"/>
      <c r="H610" s="545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x14ac:dyDescent="0.2">
      <c r="A611" s="18"/>
      <c r="B611" s="17"/>
      <c r="C611" s="27"/>
      <c r="D611" s="27"/>
      <c r="E611" s="27"/>
      <c r="F611" s="544"/>
      <c r="G611" s="544"/>
      <c r="H611" s="545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x14ac:dyDescent="0.2">
      <c r="A612" s="18"/>
      <c r="B612" s="17"/>
      <c r="C612" s="27"/>
      <c r="D612" s="27"/>
      <c r="E612" s="27"/>
      <c r="F612" s="544"/>
      <c r="G612" s="544"/>
      <c r="H612" s="545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x14ac:dyDescent="0.2">
      <c r="A613" s="18"/>
      <c r="B613" s="17"/>
      <c r="C613" s="27"/>
      <c r="D613" s="27"/>
      <c r="E613" s="27"/>
      <c r="F613" s="544"/>
      <c r="G613" s="544"/>
      <c r="H613" s="545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x14ac:dyDescent="0.2">
      <c r="A614" s="18"/>
      <c r="B614" s="17"/>
      <c r="C614" s="27"/>
      <c r="D614" s="27"/>
      <c r="E614" s="27"/>
      <c r="F614" s="544"/>
      <c r="G614" s="544"/>
      <c r="H614" s="545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x14ac:dyDescent="0.2">
      <c r="A615" s="18"/>
      <c r="B615" s="17"/>
      <c r="C615" s="27"/>
      <c r="D615" s="27"/>
      <c r="E615" s="27"/>
      <c r="F615" s="544"/>
      <c r="G615" s="544"/>
      <c r="H615" s="545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x14ac:dyDescent="0.2">
      <c r="A616" s="18"/>
      <c r="B616" s="17"/>
      <c r="C616" s="27"/>
      <c r="D616" s="27"/>
      <c r="E616" s="27"/>
      <c r="F616" s="544"/>
      <c r="G616" s="544"/>
      <c r="H616" s="545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x14ac:dyDescent="0.2">
      <c r="A617" s="18"/>
      <c r="B617" s="17"/>
      <c r="C617" s="27"/>
      <c r="D617" s="27"/>
      <c r="E617" s="27"/>
      <c r="F617" s="544"/>
      <c r="G617" s="544"/>
      <c r="H617" s="545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x14ac:dyDescent="0.2">
      <c r="A618" s="18"/>
      <c r="B618" s="17"/>
      <c r="C618" s="27"/>
      <c r="D618" s="27"/>
      <c r="E618" s="27"/>
      <c r="F618" s="544"/>
      <c r="G618" s="544"/>
      <c r="H618" s="545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x14ac:dyDescent="0.2">
      <c r="A619" s="18"/>
      <c r="B619" s="17"/>
      <c r="C619" s="27"/>
      <c r="D619" s="27"/>
      <c r="E619" s="27"/>
      <c r="F619" s="544"/>
      <c r="G619" s="544"/>
      <c r="H619" s="545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x14ac:dyDescent="0.2">
      <c r="A620" s="18"/>
      <c r="B620" s="17"/>
      <c r="C620" s="27"/>
      <c r="D620" s="27"/>
      <c r="E620" s="27"/>
      <c r="F620" s="544"/>
      <c r="G620" s="544"/>
      <c r="H620" s="545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x14ac:dyDescent="0.2">
      <c r="A621" s="18"/>
      <c r="B621" s="17"/>
      <c r="C621" s="27"/>
      <c r="D621" s="27"/>
      <c r="E621" s="27"/>
      <c r="F621" s="544"/>
      <c r="G621" s="544"/>
      <c r="H621" s="545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x14ac:dyDescent="0.2">
      <c r="A622" s="18"/>
      <c r="B622" s="17"/>
      <c r="C622" s="27"/>
      <c r="D622" s="27"/>
      <c r="E622" s="27"/>
      <c r="F622" s="544"/>
      <c r="G622" s="544"/>
      <c r="H622" s="545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x14ac:dyDescent="0.2">
      <c r="A623" s="18"/>
      <c r="B623" s="17"/>
      <c r="C623" s="27"/>
      <c r="D623" s="27"/>
      <c r="E623" s="27"/>
      <c r="F623" s="544"/>
      <c r="G623" s="544"/>
      <c r="H623" s="545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x14ac:dyDescent="0.2">
      <c r="A624" s="18"/>
      <c r="B624" s="17"/>
      <c r="C624" s="27"/>
      <c r="D624" s="27"/>
      <c r="E624" s="27"/>
      <c r="F624" s="544"/>
      <c r="G624" s="544"/>
      <c r="H624" s="545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x14ac:dyDescent="0.2">
      <c r="A625" s="18"/>
      <c r="B625" s="17"/>
      <c r="C625" s="27"/>
      <c r="D625" s="27"/>
      <c r="E625" s="27"/>
      <c r="F625" s="544"/>
      <c r="G625" s="544"/>
      <c r="H625" s="545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x14ac:dyDescent="0.2">
      <c r="A626" s="18"/>
      <c r="B626" s="17"/>
      <c r="C626" s="27"/>
      <c r="D626" s="27"/>
      <c r="E626" s="27"/>
      <c r="F626" s="544"/>
      <c r="G626" s="544"/>
      <c r="H626" s="545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x14ac:dyDescent="0.2">
      <c r="A627" s="18"/>
      <c r="B627" s="17"/>
      <c r="C627" s="27"/>
      <c r="D627" s="27"/>
      <c r="E627" s="27"/>
      <c r="F627" s="544"/>
      <c r="G627" s="544"/>
      <c r="H627" s="545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x14ac:dyDescent="0.2">
      <c r="A628" s="18"/>
      <c r="B628" s="17"/>
      <c r="C628" s="27"/>
      <c r="D628" s="27"/>
      <c r="E628" s="27"/>
      <c r="F628" s="544"/>
      <c r="G628" s="544"/>
      <c r="H628" s="545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x14ac:dyDescent="0.2">
      <c r="A629" s="18"/>
      <c r="B629" s="17"/>
      <c r="C629" s="27"/>
      <c r="D629" s="27"/>
      <c r="E629" s="27"/>
      <c r="F629" s="544"/>
      <c r="G629" s="544"/>
      <c r="H629" s="545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x14ac:dyDescent="0.2">
      <c r="A630" s="18"/>
      <c r="B630" s="17"/>
      <c r="C630" s="27"/>
      <c r="D630" s="27"/>
      <c r="E630" s="27"/>
      <c r="F630" s="544"/>
      <c r="G630" s="544"/>
      <c r="H630" s="545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x14ac:dyDescent="0.2">
      <c r="A631" s="18"/>
      <c r="B631" s="17"/>
      <c r="C631" s="27"/>
      <c r="D631" s="27"/>
      <c r="E631" s="27"/>
      <c r="F631" s="544"/>
      <c r="G631" s="544"/>
      <c r="H631" s="545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x14ac:dyDescent="0.2">
      <c r="A632" s="18"/>
      <c r="B632" s="17"/>
      <c r="C632" s="27"/>
      <c r="D632" s="27"/>
      <c r="E632" s="27"/>
      <c r="F632" s="544"/>
      <c r="G632" s="544"/>
      <c r="H632" s="545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x14ac:dyDescent="0.2">
      <c r="A633" s="18"/>
      <c r="B633" s="17"/>
      <c r="C633" s="27"/>
      <c r="D633" s="27"/>
      <c r="E633" s="27"/>
      <c r="F633" s="544"/>
      <c r="G633" s="544"/>
      <c r="H633" s="545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x14ac:dyDescent="0.2">
      <c r="A634" s="18"/>
      <c r="B634" s="17"/>
      <c r="C634" s="27"/>
      <c r="D634" s="27"/>
      <c r="E634" s="27"/>
      <c r="F634" s="544"/>
      <c r="G634" s="544"/>
      <c r="H634" s="545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x14ac:dyDescent="0.2">
      <c r="A635" s="18"/>
      <c r="B635" s="17"/>
      <c r="C635" s="27"/>
      <c r="D635" s="27"/>
      <c r="E635" s="27"/>
      <c r="F635" s="544"/>
      <c r="G635" s="544"/>
      <c r="H635" s="545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x14ac:dyDescent="0.2">
      <c r="A636" s="18"/>
      <c r="B636" s="17"/>
      <c r="C636" s="27"/>
      <c r="D636" s="27"/>
      <c r="E636" s="27"/>
      <c r="F636" s="544"/>
      <c r="G636" s="544"/>
      <c r="H636" s="545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x14ac:dyDescent="0.2">
      <c r="A637" s="18"/>
      <c r="B637" s="17"/>
      <c r="C637" s="27"/>
      <c r="D637" s="27"/>
      <c r="E637" s="27"/>
      <c r="F637" s="544"/>
      <c r="G637" s="544"/>
      <c r="H637" s="545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x14ac:dyDescent="0.2">
      <c r="A638" s="18"/>
      <c r="B638" s="17"/>
      <c r="C638" s="27"/>
      <c r="D638" s="27"/>
      <c r="E638" s="27"/>
      <c r="F638" s="544"/>
      <c r="G638" s="544"/>
      <c r="H638" s="545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x14ac:dyDescent="0.2">
      <c r="A639" s="18"/>
      <c r="B639" s="17"/>
      <c r="C639" s="27"/>
      <c r="D639" s="27"/>
      <c r="E639" s="27"/>
      <c r="F639" s="544"/>
      <c r="G639" s="544"/>
      <c r="H639" s="545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x14ac:dyDescent="0.2">
      <c r="A640" s="18"/>
      <c r="B640" s="17"/>
      <c r="C640" s="27"/>
      <c r="D640" s="27"/>
      <c r="E640" s="27"/>
      <c r="F640" s="544"/>
      <c r="G640" s="544"/>
      <c r="H640" s="545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x14ac:dyDescent="0.2">
      <c r="A641" s="18"/>
      <c r="B641" s="17"/>
      <c r="C641" s="27"/>
      <c r="D641" s="27"/>
      <c r="E641" s="27"/>
      <c r="F641" s="544"/>
      <c r="G641" s="544"/>
      <c r="H641" s="545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x14ac:dyDescent="0.2">
      <c r="A642" s="18"/>
      <c r="B642" s="17"/>
      <c r="C642" s="27"/>
      <c r="D642" s="27"/>
      <c r="E642" s="27"/>
      <c r="F642" s="544"/>
      <c r="G642" s="544"/>
      <c r="H642" s="545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x14ac:dyDescent="0.2">
      <c r="A643" s="18"/>
      <c r="B643" s="17"/>
      <c r="C643" s="27"/>
      <c r="D643" s="27"/>
      <c r="E643" s="27"/>
      <c r="F643" s="544"/>
      <c r="G643" s="544"/>
      <c r="H643" s="545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x14ac:dyDescent="0.2">
      <c r="A644" s="18"/>
      <c r="B644" s="17"/>
      <c r="C644" s="27"/>
      <c r="D644" s="27"/>
      <c r="E644" s="27"/>
      <c r="F644" s="544"/>
      <c r="G644" s="544"/>
      <c r="H644" s="545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x14ac:dyDescent="0.2">
      <c r="A645" s="18"/>
      <c r="B645" s="17"/>
      <c r="C645" s="27"/>
      <c r="D645" s="27"/>
      <c r="E645" s="27"/>
      <c r="F645" s="544"/>
      <c r="G645" s="544"/>
      <c r="H645" s="545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x14ac:dyDescent="0.2">
      <c r="A646" s="18"/>
      <c r="B646" s="17"/>
      <c r="C646" s="27"/>
      <c r="D646" s="27"/>
      <c r="E646" s="27"/>
      <c r="F646" s="544"/>
      <c r="G646" s="544"/>
      <c r="H646" s="545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x14ac:dyDescent="0.2">
      <c r="A647" s="18"/>
      <c r="B647" s="17"/>
      <c r="C647" s="27"/>
      <c r="D647" s="27"/>
      <c r="E647" s="27"/>
      <c r="F647" s="544"/>
      <c r="G647" s="544"/>
      <c r="H647" s="545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x14ac:dyDescent="0.2">
      <c r="A648" s="18"/>
      <c r="B648" s="17"/>
      <c r="C648" s="27"/>
      <c r="D648" s="27"/>
      <c r="E648" s="27"/>
      <c r="F648" s="544"/>
      <c r="G648" s="544"/>
      <c r="H648" s="545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x14ac:dyDescent="0.2">
      <c r="A649" s="18"/>
      <c r="B649" s="17"/>
      <c r="C649" s="27"/>
      <c r="D649" s="27"/>
      <c r="E649" s="27"/>
      <c r="F649" s="544"/>
      <c r="G649" s="544"/>
      <c r="H649" s="545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x14ac:dyDescent="0.2">
      <c r="A650" s="18"/>
      <c r="B650" s="17"/>
      <c r="C650" s="27"/>
      <c r="D650" s="27"/>
      <c r="E650" s="27"/>
      <c r="F650" s="544"/>
      <c r="G650" s="544"/>
      <c r="H650" s="545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x14ac:dyDescent="0.2">
      <c r="A651" s="18"/>
      <c r="B651" s="17"/>
      <c r="C651" s="27"/>
      <c r="D651" s="27"/>
      <c r="E651" s="27"/>
      <c r="F651" s="544"/>
      <c r="G651" s="544"/>
      <c r="H651" s="545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x14ac:dyDescent="0.2">
      <c r="A652" s="18"/>
      <c r="B652" s="17"/>
      <c r="C652" s="27"/>
      <c r="D652" s="27"/>
      <c r="E652" s="27"/>
      <c r="F652" s="544"/>
      <c r="G652" s="544"/>
      <c r="H652" s="545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x14ac:dyDescent="0.2">
      <c r="A653" s="18"/>
      <c r="B653" s="17"/>
      <c r="C653" s="27"/>
      <c r="D653" s="27"/>
      <c r="E653" s="27"/>
      <c r="F653" s="544"/>
      <c r="G653" s="544"/>
      <c r="H653" s="545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x14ac:dyDescent="0.2">
      <c r="A654" s="18"/>
      <c r="B654" s="17"/>
      <c r="C654" s="27"/>
      <c r="D654" s="27"/>
      <c r="E654" s="27"/>
      <c r="F654" s="544"/>
      <c r="G654" s="544"/>
      <c r="H654" s="545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x14ac:dyDescent="0.2">
      <c r="A655" s="18"/>
      <c r="B655" s="17"/>
      <c r="C655" s="27"/>
      <c r="D655" s="27"/>
      <c r="E655" s="27"/>
      <c r="F655" s="544"/>
      <c r="G655" s="544"/>
      <c r="H655" s="545"/>
      <c r="I655" s="17"/>
      <c r="J655" s="17"/>
      <c r="K655" s="17"/>
      <c r="L655" s="17"/>
      <c r="M655" s="17"/>
      <c r="N655" s="17"/>
      <c r="O655" s="17"/>
      <c r="P655" s="17"/>
      <c r="Q655" s="17"/>
      <c r="R655" s="17"/>
    </row>
    <row r="656" spans="1:18" x14ac:dyDescent="0.2">
      <c r="A656" s="18"/>
      <c r="B656" s="17"/>
      <c r="C656" s="27"/>
      <c r="D656" s="27"/>
      <c r="E656" s="27"/>
      <c r="F656" s="544"/>
      <c r="G656" s="544"/>
      <c r="H656" s="545"/>
      <c r="I656" s="17"/>
      <c r="J656" s="17"/>
      <c r="K656" s="17"/>
      <c r="L656" s="17"/>
      <c r="M656" s="17"/>
      <c r="N656" s="17"/>
      <c r="O656" s="17"/>
      <c r="P656" s="17"/>
      <c r="Q656" s="17"/>
      <c r="R656" s="17"/>
    </row>
    <row r="657" spans="1:18" x14ac:dyDescent="0.2">
      <c r="A657" s="18"/>
      <c r="B657" s="17"/>
      <c r="C657" s="27"/>
      <c r="D657" s="27"/>
      <c r="E657" s="27"/>
      <c r="F657" s="544"/>
      <c r="G657" s="544"/>
      <c r="H657" s="545"/>
      <c r="I657" s="17"/>
      <c r="J657" s="17"/>
      <c r="K657" s="17"/>
      <c r="L657" s="17"/>
      <c r="M657" s="17"/>
      <c r="N657" s="17"/>
      <c r="O657" s="17"/>
      <c r="P657" s="17"/>
      <c r="Q657" s="17"/>
      <c r="R657" s="17"/>
    </row>
  </sheetData>
  <mergeCells count="6">
    <mergeCell ref="A2:P2"/>
    <mergeCell ref="A69:B69"/>
    <mergeCell ref="A66:B66"/>
    <mergeCell ref="A3:B3"/>
    <mergeCell ref="A73:A74"/>
    <mergeCell ref="B71:G71"/>
  </mergeCells>
  <phoneticPr fontId="0" type="noConversion"/>
  <conditionalFormatting sqref="P56:P58">
    <cfRule type="cellIs" dxfId="21" priority="1" stopIfTrue="1" operator="greaterThan">
      <formula>100</formula>
    </cfRule>
  </conditionalFormatting>
  <printOptions horizontalCentered="1"/>
  <pageMargins left="0.19685039370078741" right="0.19685039370078741" top="0.6692913385826772" bottom="0.31496062992125984" header="0.39370078740157483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AA651"/>
  <sheetViews>
    <sheetView topLeftCell="A33" zoomScaleNormal="100" workbookViewId="0">
      <selection activeCell="C66" sqref="C66:N66"/>
    </sheetView>
  </sheetViews>
  <sheetFormatPr defaultColWidth="9.28515625" defaultRowHeight="11.25" x14ac:dyDescent="0.2"/>
  <cols>
    <col min="1" max="1" width="4.42578125" style="14" customWidth="1"/>
    <col min="2" max="2" width="27.42578125" style="1" customWidth="1"/>
    <col min="3" max="3" width="11" style="3" bestFit="1" customWidth="1"/>
    <col min="4" max="4" width="11.28515625" style="3" bestFit="1" customWidth="1"/>
    <col min="5" max="5" width="11" style="3" bestFit="1" customWidth="1"/>
    <col min="6" max="6" width="10.7109375" style="3" customWidth="1"/>
    <col min="7" max="7" width="11.28515625" style="3" customWidth="1"/>
    <col min="8" max="8" width="10.85546875" style="1" customWidth="1"/>
    <col min="9" max="9" width="11.5703125" style="1" customWidth="1"/>
    <col min="10" max="10" width="11.7109375" style="1" customWidth="1"/>
    <col min="11" max="11" width="11.28515625" style="1" customWidth="1"/>
    <col min="12" max="14" width="11" style="1" bestFit="1" customWidth="1"/>
    <col min="15" max="15" width="12.7109375" style="1" customWidth="1"/>
    <col min="16" max="16" width="12.7109375" style="1" bestFit="1" customWidth="1"/>
    <col min="17" max="17" width="7.42578125" style="1" customWidth="1"/>
    <col min="18" max="18" width="6.7109375" style="1" customWidth="1"/>
    <col min="19" max="19" width="9.28515625" style="1"/>
    <col min="20" max="20" width="11.28515625" style="1" bestFit="1" customWidth="1"/>
    <col min="21" max="16384" width="9.28515625" style="1"/>
  </cols>
  <sheetData>
    <row r="1" spans="1:27" ht="15" x14ac:dyDescent="0.25">
      <c r="A1" s="61" t="s">
        <v>418</v>
      </c>
    </row>
    <row r="2" spans="1:27" ht="15" customHeight="1" x14ac:dyDescent="0.2">
      <c r="A2" s="884" t="s">
        <v>133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204"/>
    </row>
    <row r="3" spans="1:27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117" t="s">
        <v>16</v>
      </c>
      <c r="G3" s="117" t="s">
        <v>17</v>
      </c>
      <c r="H3" s="101" t="s">
        <v>3</v>
      </c>
      <c r="I3" s="116" t="s">
        <v>4</v>
      </c>
      <c r="J3" s="116" t="s">
        <v>5</v>
      </c>
      <c r="K3" s="116" t="s">
        <v>6</v>
      </c>
      <c r="L3" s="116" t="s">
        <v>7</v>
      </c>
      <c r="M3" s="116" t="s">
        <v>8</v>
      </c>
      <c r="N3" s="116" t="s">
        <v>9</v>
      </c>
      <c r="O3" s="119" t="s">
        <v>28</v>
      </c>
      <c r="P3" s="57" t="s">
        <v>157</v>
      </c>
      <c r="Q3" s="120" t="s">
        <v>76</v>
      </c>
      <c r="R3" s="112"/>
      <c r="S3" s="112"/>
      <c r="T3" s="112"/>
      <c r="U3" s="112"/>
      <c r="V3" s="112"/>
      <c r="W3" s="112"/>
      <c r="X3" s="112"/>
      <c r="Y3" s="112"/>
      <c r="Z3" s="112"/>
      <c r="AA3" s="112"/>
    </row>
    <row r="4" spans="1:27" ht="14.25" customHeight="1" x14ac:dyDescent="0.2">
      <c r="A4" s="127">
        <v>14</v>
      </c>
      <c r="B4" s="128" t="s">
        <v>10</v>
      </c>
      <c r="C4" s="8">
        <f>DIR!C4+'RET-SUS'!C4+CCI!C4+REVTES!C4+CCDE!C4</f>
        <v>0</v>
      </c>
      <c r="D4" s="8">
        <f>DIR!D4+'RET-SUS'!D4+CCI!D4+REVTES!D4+CCDE!D4</f>
        <v>0</v>
      </c>
      <c r="E4" s="8">
        <f>DIR!E4+'RET-SUS'!E4+CCI!E4+REVTES!E4+CCDE!E4</f>
        <v>3202.95</v>
      </c>
      <c r="F4" s="8">
        <f>DIR!F4+'RET-SUS'!F4+CCI!F4+REVTES!F4+CCDE!F4</f>
        <v>0</v>
      </c>
      <c r="G4" s="8">
        <f>DIR!G4+'RET-SUS'!G4+CCI!G4+REVTES!G4+CCDE!G4</f>
        <v>0</v>
      </c>
      <c r="H4" s="8">
        <f>DIR!H4+'RET-SUS'!H4+CCI!H4+REVTES!H4+CCDE!H4</f>
        <v>0</v>
      </c>
      <c r="I4" s="8">
        <f>DIR!I4+'RET-SUS'!I4+CCI!I4+REVTES!I4+CCDE!I4</f>
        <v>0</v>
      </c>
      <c r="J4" s="8">
        <f>DIR!J4+'RET-SUS'!J4+CCI!J4+REVTES!J4+CCDE!J4</f>
        <v>0</v>
      </c>
      <c r="K4" s="8">
        <f>DIR!K4+'RET-SUS'!K4+CCI!K4+REVTES!K4+CCDE!K4</f>
        <v>0</v>
      </c>
      <c r="L4" s="8">
        <f>DIR!L4+'RET-SUS'!L4+CCI!L4+REVTES!L4+CCDE!L4</f>
        <v>0</v>
      </c>
      <c r="M4" s="8">
        <f>DIR!M4+'RET-SUS'!M4+CCI!M4+REVTES!M4+CCDE!M4</f>
        <v>0</v>
      </c>
      <c r="N4" s="8">
        <f>DIR!N4+'RET-SUS'!N4+CCI!N4+REVTES!N4+CCDE!N4</f>
        <v>0</v>
      </c>
      <c r="O4" s="30">
        <f>SUM(C4:N4)</f>
        <v>3202.95</v>
      </c>
      <c r="P4" s="8">
        <f>DIR!P4+'RET-SUS'!P4+CCI!P4+REVTES!P4+CCDE!P4</f>
        <v>0</v>
      </c>
      <c r="Q4" s="42" t="e">
        <f>O4/P4*100</f>
        <v>#DIV/0!</v>
      </c>
      <c r="R4" s="17"/>
    </row>
    <row r="5" spans="1:27" ht="14.25" customHeight="1" x14ac:dyDescent="0.2">
      <c r="A5" s="468">
        <v>18</v>
      </c>
      <c r="B5" s="128" t="s">
        <v>153</v>
      </c>
      <c r="C5" s="8">
        <f>DIR!C5+'RET-SUS'!C5+CCI!C5+REVTES!C5+CCDE!C5</f>
        <v>0</v>
      </c>
      <c r="D5" s="8">
        <f>DIR!D5+'RET-SUS'!D5+CCI!D5+REVTES!D5+CCDE!D5</f>
        <v>0</v>
      </c>
      <c r="E5" s="8">
        <f>DIR!E5+'RET-SUS'!E5+CCI!E5+REVTES!E5+CCDE!E5</f>
        <v>0</v>
      </c>
      <c r="F5" s="8">
        <f>DIR!F5+'RET-SUS'!F5+CCI!F5+REVTES!F5+CCDE!F5</f>
        <v>0</v>
      </c>
      <c r="G5" s="8">
        <f>DIR!G5+'RET-SUS'!G5+CCI!G5+REVTES!G5+CCDE!G5</f>
        <v>0</v>
      </c>
      <c r="H5" s="8">
        <f>DIR!H5+'RET-SUS'!H5+CCI!H5+REVTES!H5+CCDE!H5</f>
        <v>0</v>
      </c>
      <c r="I5" s="8">
        <f>DIR!I5+'RET-SUS'!I5+CCI!I5+REVTES!I5+CCDE!I5</f>
        <v>0</v>
      </c>
      <c r="J5" s="8">
        <f>DIR!J5+'RET-SUS'!J5+CCI!J5+REVTES!J5+CCDE!J5</f>
        <v>0</v>
      </c>
      <c r="K5" s="8">
        <f>DIR!K5+'RET-SUS'!K5+CCI!K5+REVTES!K5+CCDE!K5</f>
        <v>0</v>
      </c>
      <c r="L5" s="8">
        <f>DIR!L5+'RET-SUS'!L5+CCI!L5+REVTES!L5+CCDE!L5</f>
        <v>0</v>
      </c>
      <c r="M5" s="8">
        <f>DIR!M5+'RET-SUS'!M5+CCI!M5+REVTES!M5+CCDE!M5</f>
        <v>0</v>
      </c>
      <c r="N5" s="8">
        <f>DIR!N5+'RET-SUS'!N5+CCI!N5+REVTES!N5+CCDE!N5</f>
        <v>0</v>
      </c>
      <c r="O5" s="8">
        <f>SUM(C5:N5)</f>
        <v>0</v>
      </c>
      <c r="P5" s="8">
        <f>DIR!P5+'RET-SUS'!P5+CCI!P5+REVTES!P5+CCDE!P5</f>
        <v>0</v>
      </c>
      <c r="Q5" s="42"/>
      <c r="R5" s="17"/>
    </row>
    <row r="6" spans="1:27" ht="14.25" customHeight="1" x14ac:dyDescent="0.2">
      <c r="A6" s="127">
        <v>30</v>
      </c>
      <c r="B6" s="128" t="s">
        <v>23</v>
      </c>
      <c r="C6" s="8">
        <f>SUM(C7:C10)</f>
        <v>0</v>
      </c>
      <c r="D6" s="8">
        <f t="shared" ref="D6:N6" si="0">D7+D8+D10</f>
        <v>0</v>
      </c>
      <c r="E6" s="8">
        <f t="shared" si="0"/>
        <v>0</v>
      </c>
      <c r="F6" s="8">
        <f t="shared" si="0"/>
        <v>0</v>
      </c>
      <c r="G6" s="8">
        <f t="shared" si="0"/>
        <v>0</v>
      </c>
      <c r="H6" s="8">
        <f t="shared" si="0"/>
        <v>0</v>
      </c>
      <c r="I6" s="8">
        <f t="shared" si="0"/>
        <v>0</v>
      </c>
      <c r="J6" s="8">
        <f t="shared" si="0"/>
        <v>0</v>
      </c>
      <c r="K6" s="8">
        <f t="shared" si="0"/>
        <v>0</v>
      </c>
      <c r="L6" s="8">
        <f t="shared" si="0"/>
        <v>0</v>
      </c>
      <c r="M6" s="8">
        <f t="shared" si="0"/>
        <v>0</v>
      </c>
      <c r="N6" s="8">
        <f t="shared" si="0"/>
        <v>0</v>
      </c>
      <c r="O6" s="30">
        <f>O7+O8+O10</f>
        <v>0</v>
      </c>
      <c r="P6" s="9">
        <f>DIR!P6+'RET-SUS'!P6+CCI!P6+REVTES!P6+CCDE!P6</f>
        <v>0</v>
      </c>
      <c r="Q6" s="42" t="e">
        <f>O6/P6*100</f>
        <v>#DIV/0!</v>
      </c>
      <c r="R6" s="17"/>
    </row>
    <row r="7" spans="1:27" ht="12.4" customHeight="1" x14ac:dyDescent="0.2">
      <c r="A7" s="129"/>
      <c r="B7" s="115" t="s">
        <v>24</v>
      </c>
      <c r="C7" s="9">
        <f>DIR!C7+'RET-SUS'!C7+CCI!C7+REVTES!C7+CCDE!C7</f>
        <v>0</v>
      </c>
      <c r="D7" s="9">
        <f>DIR!D7+'RET-SUS'!D7+CCI!D7+REVTES!D7+CCDE!D7</f>
        <v>0</v>
      </c>
      <c r="E7" s="9">
        <f>DIR!E7+'RET-SUS'!E7+CCI!E7+REVTES!E7+CCDE!E7</f>
        <v>0</v>
      </c>
      <c r="F7" s="9">
        <f>DIR!F7+'RET-SUS'!F7+CCI!F7+REVTES!F7+CCDE!F7</f>
        <v>0</v>
      </c>
      <c r="G7" s="9">
        <f>DIR!G7+'RET-SUS'!G7+CCI!G7+REVTES!G7+CCDE!G7</f>
        <v>0</v>
      </c>
      <c r="H7" s="9">
        <f>DIR!H7+'RET-SUS'!H7+CCI!H7+REVTES!H7+CCDE!H7</f>
        <v>0</v>
      </c>
      <c r="I7" s="9">
        <f>DIR!I7+'RET-SUS'!I7+CCI!I7+REVTES!I7+CCDE!I7</f>
        <v>0</v>
      </c>
      <c r="J7" s="9">
        <f>DIR!J7+'RET-SUS'!J7+CCI!J7+REVTES!J7+CCDE!J7</f>
        <v>0</v>
      </c>
      <c r="K7" s="9">
        <f>DIR!K7+'RET-SUS'!K7+CCI!K7+REVTES!K7+CCDE!K7</f>
        <v>0</v>
      </c>
      <c r="L7" s="9">
        <f>DIR!L7+'RET-SUS'!L7+CCI!L7+REVTES!L7+CCDE!L7</f>
        <v>0</v>
      </c>
      <c r="M7" s="9">
        <f>DIR!M7+'RET-SUS'!M7+CCI!M7+REVTES!M7+CCDE!M7</f>
        <v>0</v>
      </c>
      <c r="N7" s="9">
        <f>DIR!N7+'RET-SUS'!N7+CCI!N7+REVTES!N7+CCDE!N7</f>
        <v>0</v>
      </c>
      <c r="O7" s="9">
        <f>SUM(C7:N7)</f>
        <v>0</v>
      </c>
      <c r="P7" s="9">
        <f>DIR!P7+'RET-SUS'!P7+CCI!P7+REVTES!P7+CCDE!P7</f>
        <v>0</v>
      </c>
      <c r="Q7" s="38"/>
      <c r="R7" s="17"/>
    </row>
    <row r="8" spans="1:27" ht="12.4" customHeight="1" x14ac:dyDescent="0.2">
      <c r="A8" s="130"/>
      <c r="B8" s="6" t="s">
        <v>41</v>
      </c>
      <c r="C8" s="10">
        <f>DIR!C8+'RET-SUS'!C8+CCI!C8+REVTES!C8+CCDE!C8</f>
        <v>0</v>
      </c>
      <c r="D8" s="10">
        <f>DIR!D8+'RET-SUS'!D8+CCI!D8+REVTES!D8+CCDE!D8</f>
        <v>0</v>
      </c>
      <c r="E8" s="10">
        <f>DIR!E8+'RET-SUS'!E8+CCI!E8+REVTES!E8+CCDE!E8</f>
        <v>0</v>
      </c>
      <c r="F8" s="10">
        <f>DIR!F8+'RET-SUS'!F8+CCI!F8+REVTES!F8+CCDE!F8</f>
        <v>0</v>
      </c>
      <c r="G8" s="10">
        <f>DIR!G8+'RET-SUS'!G8+CCI!G8+REVTES!G8+CCDE!G8</f>
        <v>0</v>
      </c>
      <c r="H8" s="10">
        <f>DIR!H8+'RET-SUS'!H8+CCI!H8+REVTES!H8+CCDE!H8</f>
        <v>0</v>
      </c>
      <c r="I8" s="10">
        <f>DIR!I8+'RET-SUS'!I8+CCI!I8+REVTES!I8+CCDE!I8</f>
        <v>0</v>
      </c>
      <c r="J8" s="10">
        <f>DIR!J8+'RET-SUS'!J8+CCI!J8+REVTES!J8+CCDE!J8</f>
        <v>0</v>
      </c>
      <c r="K8" s="10">
        <f>DIR!K8+'RET-SUS'!K8+CCI!K8+REVTES!K8+CCDE!K8</f>
        <v>0</v>
      </c>
      <c r="L8" s="10">
        <f>DIR!L8+'RET-SUS'!L8+CCI!L8+REVTES!L8+CCDE!L8</f>
        <v>0</v>
      </c>
      <c r="M8" s="10">
        <f>DIR!M8+'RET-SUS'!M8+CCI!M8+REVTES!M8+CCDE!M8</f>
        <v>0</v>
      </c>
      <c r="N8" s="10">
        <f>DIR!N8+'RET-SUS'!N8+CCI!N8+REVTES!N8+CCDE!N8</f>
        <v>0</v>
      </c>
      <c r="O8" s="10">
        <f>SUM(C8:N8)</f>
        <v>0</v>
      </c>
      <c r="P8" s="10">
        <f>DIR!P8+'RET-SUS'!P8+CCI!P8+REVTES!P8+CCDE!P8</f>
        <v>0</v>
      </c>
      <c r="Q8" s="38"/>
      <c r="R8" s="17"/>
    </row>
    <row r="9" spans="1:27" ht="12.4" customHeight="1" x14ac:dyDescent="0.2">
      <c r="A9" s="130"/>
      <c r="B9" s="6" t="s">
        <v>140</v>
      </c>
      <c r="C9" s="10">
        <f>DIR!C9+'RET-SUS'!C9+CCI!C9+REVTES!C9+CCDE!C9</f>
        <v>0</v>
      </c>
      <c r="D9" s="10">
        <f>DIR!D9+'RET-SUS'!D9+CCI!D9+REVTES!D9+CCDE!D9</f>
        <v>0</v>
      </c>
      <c r="E9" s="10">
        <f>DIR!E9+'RET-SUS'!E9+CCI!E9+REVTES!E9+CCDE!E9</f>
        <v>0</v>
      </c>
      <c r="F9" s="10">
        <f>DIR!F9+'RET-SUS'!F9+CCI!F9+REVTES!F9+CCDE!F9</f>
        <v>0</v>
      </c>
      <c r="G9" s="10">
        <f>DIR!G9+'RET-SUS'!G9+CCI!G9+REVTES!G9+CCDE!G9</f>
        <v>0</v>
      </c>
      <c r="H9" s="10">
        <f>DIR!H9+'RET-SUS'!H9+CCI!H9+REVTES!H9+CCDE!H9</f>
        <v>0</v>
      </c>
      <c r="I9" s="10">
        <f>DIR!I9+'RET-SUS'!I9+CCI!I9+REVTES!I9+CCDE!I9</f>
        <v>0</v>
      </c>
      <c r="J9" s="10">
        <f>DIR!J9+'RET-SUS'!J9+CCI!J9+REVTES!J9+CCDE!J9</f>
        <v>0</v>
      </c>
      <c r="K9" s="10">
        <f>DIR!K9+'RET-SUS'!K9+CCI!K9+REVTES!K9+CCDE!K9</f>
        <v>0</v>
      </c>
      <c r="L9" s="10">
        <f>DIR!L9+'RET-SUS'!L9+CCI!L9+REVTES!L9+CCDE!L9</f>
        <v>0</v>
      </c>
      <c r="M9" s="10">
        <f>DIR!M9+'RET-SUS'!M9+CCI!M9+REVTES!M9+CCDE!M9</f>
        <v>0</v>
      </c>
      <c r="N9" s="10">
        <f>DIR!N9+'RET-SUS'!N9+CCI!N9+REVTES!N9+CCDE!N9</f>
        <v>0</v>
      </c>
      <c r="O9" s="10">
        <f>SUM(C9:N9)</f>
        <v>0</v>
      </c>
      <c r="P9" s="10">
        <f>DIR!P9+'RET-SUS'!P9+CCI!P9+REVTES!P9+CCDE!P9</f>
        <v>0</v>
      </c>
      <c r="Q9" s="38"/>
      <c r="R9" s="17"/>
    </row>
    <row r="10" spans="1:27" ht="12.4" customHeight="1" x14ac:dyDescent="0.2">
      <c r="A10" s="131"/>
      <c r="B10" s="5" t="s">
        <v>305</v>
      </c>
      <c r="C10" s="40">
        <f>DIR!C10+'RET-SUS'!C10+CCI!C10+REVTES!C10+CCDE!C10</f>
        <v>0</v>
      </c>
      <c r="D10" s="40">
        <f>DIR!D10+'RET-SUS'!D10+CCI!D10+REVTES!D10+CCDE!D10</f>
        <v>0</v>
      </c>
      <c r="E10" s="40">
        <f>DIR!E10+'RET-SUS'!E10+CCI!E10+REVTES!E10+CCDE!E10</f>
        <v>0</v>
      </c>
      <c r="F10" s="40">
        <f>DIR!F10+'RET-SUS'!F10+CCI!F10+REVTES!F10+CCDE!F10</f>
        <v>0</v>
      </c>
      <c r="G10" s="40">
        <f>DIR!G10+'RET-SUS'!G10+CCI!G10+REVTES!G10+CCDE!G10</f>
        <v>0</v>
      </c>
      <c r="H10" s="40">
        <f>DIR!H10+'RET-SUS'!H10+CCI!H10+REVTES!H10+CCDE!H10</f>
        <v>0</v>
      </c>
      <c r="I10" s="40">
        <f>DIR!I10+'RET-SUS'!I10+CCI!I10+REVTES!I10+CCDE!I10</f>
        <v>0</v>
      </c>
      <c r="J10" s="40">
        <f>DIR!J10+'RET-SUS'!J10+CCI!J10+REVTES!J10+CCDE!J10</f>
        <v>0</v>
      </c>
      <c r="K10" s="40">
        <f>DIR!K10+'RET-SUS'!K10+CCI!K10+REVTES!K10+CCDE!K10</f>
        <v>0</v>
      </c>
      <c r="L10" s="40">
        <f>DIR!L10+'RET-SUS'!L10+CCI!L10+REVTES!L10+CCDE!L10</f>
        <v>0</v>
      </c>
      <c r="M10" s="40">
        <f>DIR!M10+'RET-SUS'!M10+CCI!M10+REVTES!M10+CCDE!M10</f>
        <v>0</v>
      </c>
      <c r="N10" s="40">
        <f>DIR!N10+'RET-SUS'!N10+CCI!N10+REVTES!N10+CCDE!N10</f>
        <v>0</v>
      </c>
      <c r="O10" s="39">
        <f>SUM(C10:N10)</f>
        <v>0</v>
      </c>
      <c r="P10" s="40">
        <f>DIR!P10+'RET-SUS'!P10+CCI!P10+REVTES!P10+CCDE!P10</f>
        <v>0</v>
      </c>
      <c r="Q10" s="26"/>
      <c r="R10" s="17"/>
    </row>
    <row r="11" spans="1:27" ht="14.25" customHeight="1" x14ac:dyDescent="0.2">
      <c r="A11" s="127">
        <v>33</v>
      </c>
      <c r="B11" s="128" t="s">
        <v>18</v>
      </c>
      <c r="C11" s="8">
        <f t="shared" ref="C11:O11" si="1">SUM(C12:C15)</f>
        <v>0</v>
      </c>
      <c r="D11" s="8">
        <f t="shared" si="1"/>
        <v>0</v>
      </c>
      <c r="E11" s="8">
        <f t="shared" si="1"/>
        <v>4482.49</v>
      </c>
      <c r="F11" s="8">
        <f t="shared" si="1"/>
        <v>0</v>
      </c>
      <c r="G11" s="8">
        <f t="shared" si="1"/>
        <v>0</v>
      </c>
      <c r="H11" s="8">
        <f t="shared" si="1"/>
        <v>0</v>
      </c>
      <c r="I11" s="8">
        <f t="shared" si="1"/>
        <v>0</v>
      </c>
      <c r="J11" s="8">
        <f t="shared" si="1"/>
        <v>0</v>
      </c>
      <c r="K11" s="8">
        <f t="shared" si="1"/>
        <v>0</v>
      </c>
      <c r="L11" s="8">
        <f t="shared" si="1"/>
        <v>0</v>
      </c>
      <c r="M11" s="8">
        <f t="shared" si="1"/>
        <v>0</v>
      </c>
      <c r="N11" s="8">
        <f t="shared" si="1"/>
        <v>0</v>
      </c>
      <c r="O11" s="8">
        <f t="shared" si="1"/>
        <v>4482.49</v>
      </c>
      <c r="P11" s="8">
        <f>SUM(P12:P15)</f>
        <v>0</v>
      </c>
      <c r="Q11" s="42" t="e">
        <f>O11/P11*100</f>
        <v>#DIV/0!</v>
      </c>
      <c r="R11" s="17"/>
    </row>
    <row r="12" spans="1:27" ht="14.25" customHeight="1" x14ac:dyDescent="0.2">
      <c r="A12" s="132"/>
      <c r="B12" s="115" t="s">
        <v>112</v>
      </c>
      <c r="C12" s="9">
        <f>DIR!C12+'RET-SUS'!C12+CCI!C12+REVTES!C12+CCDE!C12</f>
        <v>0</v>
      </c>
      <c r="D12" s="9">
        <f>DIR!D12+'RET-SUS'!D12+CCI!D12+REVTES!D12+CCDE!D12</f>
        <v>0</v>
      </c>
      <c r="E12" s="9">
        <f>DIR!E12+'RET-SUS'!E12+CCI!E12+REVTES!E12+CCDE!E12</f>
        <v>4482.49</v>
      </c>
      <c r="F12" s="9">
        <f>DIR!F12+'RET-SUS'!F12+CCI!F12+REVTES!F12+CCDE!F12</f>
        <v>0</v>
      </c>
      <c r="G12" s="9">
        <f>DIR!G12+'RET-SUS'!G12+CCI!G12+REVTES!G12+CCDE!G12</f>
        <v>0</v>
      </c>
      <c r="H12" s="9">
        <f>DIR!H12+'RET-SUS'!H12+CCI!H12+REVTES!H12+CCDE!H12</f>
        <v>0</v>
      </c>
      <c r="I12" s="9">
        <f>DIR!I12+'RET-SUS'!I12+CCI!I12+REVTES!I12+CCDE!I12</f>
        <v>0</v>
      </c>
      <c r="J12" s="9">
        <f>DIR!J12+'RET-SUS'!J12+CCI!J12+REVTES!J12+CCDE!J12</f>
        <v>0</v>
      </c>
      <c r="K12" s="9">
        <f>DIR!K12+'RET-SUS'!K12+CCI!K12+REVTES!K12+CCDE!K12</f>
        <v>0</v>
      </c>
      <c r="L12" s="9">
        <f>DIR!L12+'RET-SUS'!L12+CCI!L12+REVTES!L12+CCDE!L12</f>
        <v>0</v>
      </c>
      <c r="M12" s="9">
        <f>DIR!M12+'RET-SUS'!M12+CCI!M12+REVTES!M12+CCDE!M12</f>
        <v>0</v>
      </c>
      <c r="N12" s="9">
        <f>DIR!N12+'RET-SUS'!N12+CCI!N12+REVTES!N12+CCDE!N12</f>
        <v>0</v>
      </c>
      <c r="O12" s="9">
        <f>SUM(C12:N12)</f>
        <v>4482.49</v>
      </c>
      <c r="P12" s="9">
        <f>DIR!P12+'RET-SUS'!P12+CCI!P12+REVTES!P12+CCDE!P12</f>
        <v>0</v>
      </c>
      <c r="Q12" s="43"/>
      <c r="R12" s="17"/>
    </row>
    <row r="13" spans="1:27" ht="14.25" customHeight="1" x14ac:dyDescent="0.2">
      <c r="A13" s="134"/>
      <c r="B13" s="6" t="s">
        <v>288</v>
      </c>
      <c r="C13" s="10">
        <f>DIR!C13+'RET-SUS'!C13+CCI!C13+REVTES!C13+CCDE!C13</f>
        <v>0</v>
      </c>
      <c r="D13" s="10">
        <f>DIR!D13+'RET-SUS'!D13+CCI!D13+REVTES!D13+CCDE!D13</f>
        <v>0</v>
      </c>
      <c r="E13" s="10">
        <f>DIR!E13+'RET-SUS'!E13+CCI!E13+REVTES!E13+CCDE!E13</f>
        <v>0</v>
      </c>
      <c r="F13" s="10">
        <f>DIR!F13+'RET-SUS'!F13+CCI!F13+REVTES!F13+CCDE!F13</f>
        <v>0</v>
      </c>
      <c r="G13" s="10">
        <f>DIR!G13+'RET-SUS'!G13+CCI!G13+REVTES!G13+CCDE!G13</f>
        <v>0</v>
      </c>
      <c r="H13" s="10">
        <f>DIR!H13+'RET-SUS'!H13+CCI!H13+REVTES!H13+CCDE!H13</f>
        <v>0</v>
      </c>
      <c r="I13" s="10">
        <f>DIR!I13+'RET-SUS'!I13+CCI!I13+REVTES!I13+CCDE!I13</f>
        <v>0</v>
      </c>
      <c r="J13" s="10">
        <f>DIR!J13+'RET-SUS'!J13+CCI!J13+REVTES!J13+CCDE!J13</f>
        <v>0</v>
      </c>
      <c r="K13" s="10">
        <f>DIR!K13+'RET-SUS'!K13+CCI!K13+REVTES!K13+CCDE!K13</f>
        <v>0</v>
      </c>
      <c r="L13" s="10">
        <f>DIR!L13+'RET-SUS'!L13+CCI!L13+REVTES!L13+CCDE!L13</f>
        <v>0</v>
      </c>
      <c r="M13" s="10">
        <f>DIR!M13+'RET-SUS'!M13+CCI!M13+REVTES!M13+CCDE!M13</f>
        <v>0</v>
      </c>
      <c r="N13" s="10">
        <f>DIR!N13+'RET-SUS'!N13+CCI!N13+REVTES!N13+CCDE!N13</f>
        <v>0</v>
      </c>
      <c r="O13" s="10">
        <f>SUM(C13:N13)</f>
        <v>0</v>
      </c>
      <c r="P13" s="10">
        <f>DIR!P13+'RET-SUS'!P13+CCI!P13+REVTES!P13+CCDE!P13</f>
        <v>0</v>
      </c>
      <c r="Q13" s="26"/>
      <c r="R13" s="17"/>
    </row>
    <row r="14" spans="1:27" ht="14.25" customHeight="1" x14ac:dyDescent="0.2">
      <c r="A14" s="134"/>
      <c r="B14" s="6" t="s">
        <v>270</v>
      </c>
      <c r="C14" s="10">
        <f>DIR!C14+'RET-SUS'!C14+CCI!C14+REVTES!C14+CCDE!C14</f>
        <v>0</v>
      </c>
      <c r="D14" s="10">
        <f>DIR!D14+'RET-SUS'!D14+CCI!D14+REVTES!D14+CCDE!D14</f>
        <v>0</v>
      </c>
      <c r="E14" s="10">
        <f>DIR!E14+'RET-SUS'!E14+CCI!E14+REVTES!E14+CCDE!E14</f>
        <v>0</v>
      </c>
      <c r="F14" s="10">
        <f>DIR!F14+'RET-SUS'!F14+CCI!F14+REVTES!F14+CCDE!F14</f>
        <v>0</v>
      </c>
      <c r="G14" s="10">
        <f>DIR!G14+'RET-SUS'!G14+CCI!G14+REVTES!G14+CCDE!G14</f>
        <v>0</v>
      </c>
      <c r="H14" s="10">
        <f>DIR!H14+'RET-SUS'!H14+CCI!H14+REVTES!H14+CCDE!H14</f>
        <v>0</v>
      </c>
      <c r="I14" s="10">
        <f>DIR!I14+'RET-SUS'!I14+CCI!I14+REVTES!I14+CCDE!I14</f>
        <v>0</v>
      </c>
      <c r="J14" s="10">
        <f>DIR!J14+'RET-SUS'!J14+CCI!J14+REVTES!J14+CCDE!J14</f>
        <v>0</v>
      </c>
      <c r="K14" s="10">
        <f>DIR!K14+'RET-SUS'!K14+CCI!K14+REVTES!K14+CCDE!K14</f>
        <v>0</v>
      </c>
      <c r="L14" s="10">
        <f>DIR!L14+'RET-SUS'!L14+CCI!L14+REVTES!L14+CCDE!L14</f>
        <v>0</v>
      </c>
      <c r="M14" s="10">
        <f>DIR!M14+'RET-SUS'!M14+CCI!M14+REVTES!M14+CCDE!M14</f>
        <v>0</v>
      </c>
      <c r="N14" s="10">
        <f>DIR!N14+'RET-SUS'!N14+CCI!N14+REVTES!N14+CCDE!N14</f>
        <v>0</v>
      </c>
      <c r="O14" s="10">
        <f>SUM(C14:N14)</f>
        <v>0</v>
      </c>
      <c r="P14" s="10">
        <f>DIR!P14+'RET-SUS'!P14+CCI!P14+REVTES!P14+CCDE!P14</f>
        <v>0</v>
      </c>
      <c r="Q14" s="26"/>
      <c r="R14" s="17"/>
    </row>
    <row r="15" spans="1:27" ht="14.25" customHeight="1" x14ac:dyDescent="0.2">
      <c r="A15" s="206"/>
      <c r="B15" s="5" t="s">
        <v>155</v>
      </c>
      <c r="C15" s="40">
        <f>DIR!C15+'RET-SUS'!C15+CCI!C15+REVTES!C15+CCDE!C15</f>
        <v>0</v>
      </c>
      <c r="D15" s="40">
        <f>DIR!D15+'RET-SUS'!D15+CCI!D15+REVTES!D15+CCDE!D15</f>
        <v>0</v>
      </c>
      <c r="E15" s="40">
        <f>DIR!E15+'RET-SUS'!E15+CCI!E15+REVTES!E15+CCDE!E15</f>
        <v>0</v>
      </c>
      <c r="F15" s="40">
        <f>DIR!F15+'RET-SUS'!F15+CCI!F15+REVTES!F15+CCDE!F15</f>
        <v>0</v>
      </c>
      <c r="G15" s="40">
        <f>DIR!G15+'RET-SUS'!G15+CCI!G15+REVTES!G15+CCDE!G15</f>
        <v>0</v>
      </c>
      <c r="H15" s="40">
        <f>DIR!H15+'RET-SUS'!H15+CCI!H15+REVTES!H15+CCDE!H15</f>
        <v>0</v>
      </c>
      <c r="I15" s="40">
        <f>DIR!I15+'RET-SUS'!I15+CCI!I15+REVTES!I15+CCDE!I15</f>
        <v>0</v>
      </c>
      <c r="J15" s="40">
        <f>DIR!J15+'RET-SUS'!J15+CCI!J15+REVTES!J15+CCDE!J15</f>
        <v>0</v>
      </c>
      <c r="K15" s="40">
        <f>DIR!K15+'RET-SUS'!K15+CCI!K15+REVTES!K15+CCDE!K15</f>
        <v>0</v>
      </c>
      <c r="L15" s="40">
        <f>DIR!L15+'RET-SUS'!L15+CCI!L15+REVTES!L15+CCDE!L15</f>
        <v>0</v>
      </c>
      <c r="M15" s="40">
        <f>DIR!M15+'RET-SUS'!M15+CCI!M15+REVTES!M15+CCDE!M15</f>
        <v>0</v>
      </c>
      <c r="N15" s="40">
        <f>DIR!N15+'RET-SUS'!N15+CCI!N15+REVTES!N15+CCDE!N15</f>
        <v>0</v>
      </c>
      <c r="O15" s="40">
        <f>SUM(C15:N15)</f>
        <v>0</v>
      </c>
      <c r="P15" s="40">
        <f>DIR!P15+'RET-SUS'!P15+CCI!P15+REVTES!P15+CCDE!P15</f>
        <v>0</v>
      </c>
      <c r="Q15" s="48"/>
      <c r="R15" s="17"/>
    </row>
    <row r="16" spans="1:27" ht="14.25" customHeight="1" x14ac:dyDescent="0.2">
      <c r="A16" s="136">
        <v>34</v>
      </c>
      <c r="B16" s="128" t="s">
        <v>211</v>
      </c>
      <c r="C16" s="8">
        <f>C17+C18</f>
        <v>212455.21</v>
      </c>
      <c r="D16" s="8">
        <f t="shared" ref="D16:N16" si="2">D17+D18</f>
        <v>211981.63</v>
      </c>
      <c r="E16" s="8">
        <f t="shared" si="2"/>
        <v>0</v>
      </c>
      <c r="F16" s="8">
        <f t="shared" si="2"/>
        <v>0</v>
      </c>
      <c r="G16" s="8">
        <f t="shared" si="2"/>
        <v>0</v>
      </c>
      <c r="H16" s="8">
        <f t="shared" si="2"/>
        <v>0</v>
      </c>
      <c r="I16" s="8">
        <f t="shared" si="2"/>
        <v>0</v>
      </c>
      <c r="J16" s="8">
        <f t="shared" si="2"/>
        <v>0</v>
      </c>
      <c r="K16" s="8">
        <f t="shared" si="2"/>
        <v>0</v>
      </c>
      <c r="L16" s="8">
        <f t="shared" si="2"/>
        <v>0</v>
      </c>
      <c r="M16" s="8">
        <f t="shared" si="2"/>
        <v>0</v>
      </c>
      <c r="N16" s="8">
        <f t="shared" si="2"/>
        <v>0</v>
      </c>
      <c r="O16" s="8">
        <f>O17+O18</f>
        <v>424436.83999999997</v>
      </c>
      <c r="P16" s="8">
        <f>P17+P18</f>
        <v>0</v>
      </c>
      <c r="Q16" s="48" t="e">
        <f>O16/P16*100</f>
        <v>#DIV/0!</v>
      </c>
      <c r="R16" s="17"/>
    </row>
    <row r="17" spans="1:18" ht="12.75" customHeight="1" x14ac:dyDescent="0.2">
      <c r="A17" s="697"/>
      <c r="B17" s="216" t="s">
        <v>289</v>
      </c>
      <c r="C17" s="699">
        <f>DIR!C17+'RET-SUS'!C17+CCI!C17+REVTES!C17+CCDE!C17</f>
        <v>0</v>
      </c>
      <c r="D17" s="699">
        <f>DIR!D17+'RET-SUS'!D17+CCI!D17+REVTES!D17+CCDE!D17</f>
        <v>0</v>
      </c>
      <c r="E17" s="699">
        <f>DIR!E17+'RET-SUS'!E17+CCI!E17+REVTES!E17+CCDE!E17</f>
        <v>0</v>
      </c>
      <c r="F17" s="699">
        <f>DIR!F17+'RET-SUS'!F17+CCI!F17+REVTES!F17+CCDE!F17</f>
        <v>0</v>
      </c>
      <c r="G17" s="699">
        <f>DIR!G17+'RET-SUS'!G17+CCI!G17+REVTES!G17+CCDE!G17</f>
        <v>0</v>
      </c>
      <c r="H17" s="699">
        <f>DIR!H17+'RET-SUS'!H17+CCI!H17+REVTES!H17+CCDE!H17</f>
        <v>0</v>
      </c>
      <c r="I17" s="699">
        <f>DIR!I17+'RET-SUS'!I17+CCI!I17+REVTES!I17+CCDE!I17</f>
        <v>0</v>
      </c>
      <c r="J17" s="699">
        <f>DIR!J17+'RET-SUS'!J17+CCI!J17+REVTES!J17+CCDE!J17</f>
        <v>0</v>
      </c>
      <c r="K17" s="699">
        <f>DIR!K17+'RET-SUS'!K17+CCI!K17+REVTES!K17+CCDE!K17</f>
        <v>0</v>
      </c>
      <c r="L17" s="699">
        <f>DIR!L17+'RET-SUS'!L17+CCI!L17+REVTES!L17+CCDE!L17</f>
        <v>0</v>
      </c>
      <c r="M17" s="699">
        <f>DIR!M17+'RET-SUS'!M17+CCI!M17+REVTES!M17+CCDE!M17</f>
        <v>0</v>
      </c>
      <c r="N17" s="699">
        <f>DIR!N17+'RET-SUS'!N17+CCI!N17+REVTES!N17+CCDE!N17</f>
        <v>0</v>
      </c>
      <c r="O17" s="37">
        <f>SUM(C17:N17)</f>
        <v>0</v>
      </c>
      <c r="P17" s="10">
        <f>DIR!P17+'RET-SUS'!P17+CCI!P17+REVTES!P17+CCDE!P17</f>
        <v>0</v>
      </c>
      <c r="Q17" s="38"/>
      <c r="R17" s="17"/>
    </row>
    <row r="18" spans="1:18" ht="12.75" customHeight="1" x14ac:dyDescent="0.2">
      <c r="A18" s="697"/>
      <c r="B18" s="216" t="s">
        <v>297</v>
      </c>
      <c r="C18" s="699">
        <f>DIR!C18+'RET-SUS'!C18+CCI!C18+REVTES!C18+CCDE!C18</f>
        <v>212455.21</v>
      </c>
      <c r="D18" s="699">
        <f>DIR!D18+'RET-SUS'!D18+CCI!D18+REVTES!D18+CCDE!D18</f>
        <v>211981.63</v>
      </c>
      <c r="E18" s="699">
        <f>DIR!E18+'RET-SUS'!E18+CCI!E18+REVTES!E18+CCDE!E18</f>
        <v>0</v>
      </c>
      <c r="F18" s="699">
        <f>DIR!F18+'RET-SUS'!F18+CCI!F18+REVTES!F18+CCDE!F18</f>
        <v>0</v>
      </c>
      <c r="G18" s="699">
        <f>DIR!G18+'RET-SUS'!G18+CCI!G18+REVTES!G18+CCDE!G18</f>
        <v>0</v>
      </c>
      <c r="H18" s="699">
        <f>DIR!H18+'RET-SUS'!H18+CCI!H18+REVTES!H18+CCDE!H18</f>
        <v>0</v>
      </c>
      <c r="I18" s="699">
        <f>DIR!I18+'RET-SUS'!I18+CCI!I18+REVTES!I18+CCDE!I18</f>
        <v>0</v>
      </c>
      <c r="J18" s="699">
        <f>DIR!J18+'RET-SUS'!J18+CCI!J18+REVTES!J18+CCDE!J18</f>
        <v>0</v>
      </c>
      <c r="K18" s="699">
        <f>DIR!K18+'RET-SUS'!K18+CCI!K18+REVTES!K18+CCDE!K18</f>
        <v>0</v>
      </c>
      <c r="L18" s="699">
        <f>DIR!L18+'RET-SUS'!L18+CCI!L18+REVTES!L18+CCDE!L18</f>
        <v>0</v>
      </c>
      <c r="M18" s="699">
        <f>DIR!M18+'RET-SUS'!M18+CCI!M18+REVTES!M18+CCDE!M18</f>
        <v>0</v>
      </c>
      <c r="N18" s="699">
        <f>DIR!N18+'RET-SUS'!N18+CCI!N18+REVTES!N18+CCDE!N18</f>
        <v>0</v>
      </c>
      <c r="O18" s="37">
        <f>SUM(C18:N18)</f>
        <v>424436.83999999997</v>
      </c>
      <c r="P18" s="10">
        <f>DIR!P18+'RET-SUS'!P18+CCI!P18+REVTES!P18+CCDE!P18</f>
        <v>0</v>
      </c>
      <c r="Q18" s="38"/>
      <c r="R18" s="17"/>
    </row>
    <row r="19" spans="1:18" ht="14.25" customHeight="1" x14ac:dyDescent="0.2">
      <c r="A19" s="127">
        <v>36</v>
      </c>
      <c r="B19" s="128" t="s">
        <v>21</v>
      </c>
      <c r="C19" s="8">
        <f>SUM(C20:C24)</f>
        <v>787.98</v>
      </c>
      <c r="D19" s="8">
        <f t="shared" ref="D19:N19" si="3">SUM(D20:D24)</f>
        <v>787.98</v>
      </c>
      <c r="E19" s="8">
        <f t="shared" si="3"/>
        <v>0</v>
      </c>
      <c r="F19" s="8">
        <f t="shared" si="3"/>
        <v>0</v>
      </c>
      <c r="G19" s="8">
        <f t="shared" si="3"/>
        <v>0</v>
      </c>
      <c r="H19" s="8">
        <f t="shared" si="3"/>
        <v>0</v>
      </c>
      <c r="I19" s="8">
        <f t="shared" si="3"/>
        <v>0</v>
      </c>
      <c r="J19" s="8">
        <f t="shared" si="3"/>
        <v>0</v>
      </c>
      <c r="K19" s="8">
        <f t="shared" si="3"/>
        <v>0</v>
      </c>
      <c r="L19" s="8">
        <f t="shared" si="3"/>
        <v>0</v>
      </c>
      <c r="M19" s="8">
        <f t="shared" si="3"/>
        <v>0</v>
      </c>
      <c r="N19" s="8">
        <f t="shared" si="3"/>
        <v>0</v>
      </c>
      <c r="O19" s="8">
        <f>SUM(O20:O24)</f>
        <v>1575.96</v>
      </c>
      <c r="P19" s="8">
        <f>DIR!P19+'RET-SUS'!P19+CCI!P19+REVTES!P19+CCDE!P19</f>
        <v>0</v>
      </c>
      <c r="Q19" s="42" t="e">
        <f>O19/P19*100</f>
        <v>#DIV/0!</v>
      </c>
      <c r="R19" s="17"/>
    </row>
    <row r="20" spans="1:18" ht="12.75" customHeight="1" x14ac:dyDescent="0.2">
      <c r="A20" s="18"/>
      <c r="B20" s="216" t="s">
        <v>151</v>
      </c>
      <c r="C20" s="9">
        <f>DIR!C20+'RET-SUS'!C20+CCI!C20+REVTES!C20+CCDE!C20</f>
        <v>787.98</v>
      </c>
      <c r="D20" s="9">
        <f>DIR!D20+'RET-SUS'!D20+CCI!D20+REVTES!D20+CCDE!D20</f>
        <v>787.98</v>
      </c>
      <c r="E20" s="9">
        <f>DIR!E20+'RET-SUS'!E20+CCI!E20+REVTES!E20+CCDE!E20</f>
        <v>0</v>
      </c>
      <c r="F20" s="9">
        <f>DIR!F20+'RET-SUS'!F20+CCI!F20+REVTES!F20+CCDE!F20</f>
        <v>0</v>
      </c>
      <c r="G20" s="9">
        <f>DIR!G20+'RET-SUS'!G20+CCI!G20+REVTES!G20+CCDE!G20</f>
        <v>0</v>
      </c>
      <c r="H20" s="9">
        <f>DIR!H20+'RET-SUS'!H20+CCI!H20+REVTES!H20+CCDE!H20</f>
        <v>0</v>
      </c>
      <c r="I20" s="9">
        <f>DIR!I20+'RET-SUS'!I20+CCI!I20+REVTES!I20+CCDE!I20</f>
        <v>0</v>
      </c>
      <c r="J20" s="9">
        <f>DIR!J20+'RET-SUS'!J20+CCI!J20+REVTES!J20+CCDE!J20</f>
        <v>0</v>
      </c>
      <c r="K20" s="9">
        <f>DIR!K20+'RET-SUS'!K20+CCI!K20+REVTES!K20+CCDE!K20</f>
        <v>0</v>
      </c>
      <c r="L20" s="9">
        <f>DIR!L20+'RET-SUS'!L20+CCI!L20+REVTES!L20+CCDE!L20</f>
        <v>0</v>
      </c>
      <c r="M20" s="9">
        <f>DIR!M20+'RET-SUS'!M20+CCI!M20+REVTES!M20+CCDE!M20</f>
        <v>0</v>
      </c>
      <c r="N20" s="9">
        <f>DIR!N20+'RET-SUS'!N20+CCI!N20+REVTES!N20+CCDE!N20</f>
        <v>0</v>
      </c>
      <c r="O20" s="32">
        <f t="shared" ref="O20:O26" si="4">SUM(C20:N20)</f>
        <v>1575.96</v>
      </c>
      <c r="P20" s="9">
        <f>DIR!P20+'RET-SUS'!P20+CCI!P20+REVTES!P20+CCDE!P20</f>
        <v>0</v>
      </c>
      <c r="Q20" s="26"/>
      <c r="R20" s="17"/>
    </row>
    <row r="21" spans="1:18" ht="12.4" customHeight="1" x14ac:dyDescent="0.2">
      <c r="A21" s="18"/>
      <c r="B21" s="6" t="s">
        <v>34</v>
      </c>
      <c r="C21" s="10">
        <f>DIR!C21+'RET-SUS'!C21+CCI!C21+REVTES!C21+CCDE!C21</f>
        <v>0</v>
      </c>
      <c r="D21" s="10">
        <f>DIR!D21+'RET-SUS'!D21+CCI!D21+REVTES!D21+CCDE!D21</f>
        <v>0</v>
      </c>
      <c r="E21" s="10">
        <f>DIR!E21+'RET-SUS'!E21+CCI!E21+REVTES!E21+CCDE!E21</f>
        <v>0</v>
      </c>
      <c r="F21" s="10">
        <f>DIR!F21+'RET-SUS'!F21+CCI!F21+REVTES!F21+CCDE!F21</f>
        <v>0</v>
      </c>
      <c r="G21" s="10">
        <f>DIR!G21+'RET-SUS'!G21+CCI!G21+REVTES!G21+CCDE!G21</f>
        <v>0</v>
      </c>
      <c r="H21" s="10">
        <f>DIR!H21+'RET-SUS'!H21+CCI!H21+REVTES!H21+CCDE!H21</f>
        <v>0</v>
      </c>
      <c r="I21" s="10">
        <f>DIR!I21+'RET-SUS'!I21+CCI!I21+REVTES!I21+CCDE!I21</f>
        <v>0</v>
      </c>
      <c r="J21" s="10">
        <f>DIR!J21+'RET-SUS'!J21+CCI!J21+REVTES!J21+CCDE!J21</f>
        <v>0</v>
      </c>
      <c r="K21" s="10">
        <f>DIR!K21+'RET-SUS'!K21+CCI!K21+REVTES!K21+CCDE!K21</f>
        <v>0</v>
      </c>
      <c r="L21" s="10">
        <f>DIR!L21+'RET-SUS'!L21+CCI!L21+REVTES!L21+CCDE!L21</f>
        <v>0</v>
      </c>
      <c r="M21" s="10">
        <f>DIR!M21+'RET-SUS'!M21+CCI!M21+REVTES!M21+CCDE!M21</f>
        <v>0</v>
      </c>
      <c r="N21" s="10">
        <f>DIR!N21+'RET-SUS'!N21+CCI!N21+REVTES!N21+CCDE!N21</f>
        <v>0</v>
      </c>
      <c r="O21" s="37">
        <f t="shared" si="4"/>
        <v>0</v>
      </c>
      <c r="P21" s="10">
        <f>DIR!P21+'RET-SUS'!P21+CCI!P21+REVTES!P21+CCDE!P21</f>
        <v>0</v>
      </c>
      <c r="Q21" s="26"/>
      <c r="R21" s="17"/>
    </row>
    <row r="22" spans="1:18" ht="12.4" customHeight="1" x14ac:dyDescent="0.2">
      <c r="A22" s="18"/>
      <c r="B22" s="6" t="s">
        <v>26</v>
      </c>
      <c r="C22" s="10">
        <f>DIR!C22+'RET-SUS'!C22+CCI!C22+REVTES!C22+CCDE!C22</f>
        <v>0</v>
      </c>
      <c r="D22" s="10">
        <f>DIR!D22+'RET-SUS'!D22+CCI!D22+REVTES!D22+CCDE!D22</f>
        <v>0</v>
      </c>
      <c r="E22" s="10">
        <f>DIR!E22+'RET-SUS'!E22+CCI!E22+REVTES!E22+CCDE!E22</f>
        <v>0</v>
      </c>
      <c r="F22" s="10">
        <f>DIR!F22+'RET-SUS'!F22+CCI!F22+REVTES!F22+CCDE!F22</f>
        <v>0</v>
      </c>
      <c r="G22" s="10">
        <f>DIR!G22+'RET-SUS'!G22+CCI!G22+REVTES!G22+CCDE!G22</f>
        <v>0</v>
      </c>
      <c r="H22" s="10">
        <f>DIR!H22+'RET-SUS'!H22+CCI!H22+REVTES!H22+CCDE!H22</f>
        <v>0</v>
      </c>
      <c r="I22" s="10">
        <f>DIR!I22+'RET-SUS'!I22+CCI!I22+REVTES!I22+CCDE!I22</f>
        <v>0</v>
      </c>
      <c r="J22" s="10">
        <f>DIR!J22+'RET-SUS'!J22+CCI!J22+REVTES!J22+CCDE!J22</f>
        <v>0</v>
      </c>
      <c r="K22" s="10">
        <f>DIR!K22+'RET-SUS'!K22+CCI!K22+REVTES!K22+CCDE!K22</f>
        <v>0</v>
      </c>
      <c r="L22" s="10">
        <f>DIR!L22+'RET-SUS'!L22+CCI!L22+REVTES!L22+CCDE!L22</f>
        <v>0</v>
      </c>
      <c r="M22" s="10">
        <f>DIR!M22+'RET-SUS'!M22+CCI!M22+REVTES!M22+CCDE!M22</f>
        <v>0</v>
      </c>
      <c r="N22" s="10">
        <f>DIR!N22+'RET-SUS'!N22+CCI!N22+REVTES!N22+CCDE!N22</f>
        <v>0</v>
      </c>
      <c r="O22" s="37">
        <f>SUM(C22:N22)</f>
        <v>0</v>
      </c>
      <c r="P22" s="10">
        <f>DIR!P22+'RET-SUS'!P22+CCI!P22+REVTES!P22+CCDE!P22</f>
        <v>0</v>
      </c>
      <c r="Q22" s="26"/>
      <c r="R22" s="247"/>
    </row>
    <row r="23" spans="1:18" ht="12.4" customHeight="1" x14ac:dyDescent="0.2">
      <c r="A23" s="18"/>
      <c r="B23" s="6" t="s">
        <v>123</v>
      </c>
      <c r="C23" s="10">
        <f>DIR!C23+'RET-SUS'!C23+CCI!C23+REVTES!C23+CCDE!C23</f>
        <v>0</v>
      </c>
      <c r="D23" s="10">
        <f>DIR!D23+'RET-SUS'!D23+CCI!D23+REVTES!D23+CCDE!D23</f>
        <v>0</v>
      </c>
      <c r="E23" s="10">
        <f>DIR!E23+'RET-SUS'!E23+CCI!E23+REVTES!E23+CCDE!E23</f>
        <v>0</v>
      </c>
      <c r="F23" s="10">
        <f>DIR!F23+'RET-SUS'!F23+CCI!F23+REVTES!F23+CCDE!F23</f>
        <v>0</v>
      </c>
      <c r="G23" s="10">
        <f>DIR!G23+'RET-SUS'!G23+CCI!G23+REVTES!G23+CCDE!G23</f>
        <v>0</v>
      </c>
      <c r="H23" s="10">
        <f>DIR!H23+'RET-SUS'!H23+CCI!H23+REVTES!H23+CCDE!H23</f>
        <v>0</v>
      </c>
      <c r="I23" s="10">
        <f>DIR!I23+'RET-SUS'!I23+CCI!I23+REVTES!I23+CCDE!I23</f>
        <v>0</v>
      </c>
      <c r="J23" s="10">
        <f>DIR!J23+'RET-SUS'!J23+CCI!J23+REVTES!J23+CCDE!J23</f>
        <v>0</v>
      </c>
      <c r="K23" s="10">
        <f>DIR!K23+'RET-SUS'!K23+CCI!K23+REVTES!K23+CCDE!K23</f>
        <v>0</v>
      </c>
      <c r="L23" s="10">
        <f>DIR!L23+'RET-SUS'!L23+CCI!L23+REVTES!L23+CCDE!L23</f>
        <v>0</v>
      </c>
      <c r="M23" s="10">
        <f>DIR!M23+'RET-SUS'!M23+CCI!M23+REVTES!M23+CCDE!M23</f>
        <v>0</v>
      </c>
      <c r="N23" s="10">
        <f>DIR!N23+'RET-SUS'!N23+CCI!N23+REVTES!N23+CCDE!N23</f>
        <v>0</v>
      </c>
      <c r="O23" s="37">
        <f t="shared" si="4"/>
        <v>0</v>
      </c>
      <c r="P23" s="10">
        <f>DIR!P23+'RET-SUS'!P23+CCI!P23+REVTES!P23+CCDE!P23</f>
        <v>0</v>
      </c>
      <c r="Q23" s="26"/>
      <c r="R23" s="28"/>
    </row>
    <row r="24" spans="1:18" ht="12.4" customHeight="1" x14ac:dyDescent="0.2">
      <c r="A24" s="18"/>
      <c r="B24" s="6" t="s">
        <v>19</v>
      </c>
      <c r="C24" s="10">
        <f>DIR!C24+'RET-SUS'!C24+CCI!C24+REVTES!C24+CCDE!C24</f>
        <v>0</v>
      </c>
      <c r="D24" s="10">
        <f>DIR!D24+'RET-SUS'!D24+CCI!D24+REVTES!D24+CCDE!D24</f>
        <v>0</v>
      </c>
      <c r="E24" s="10">
        <f>DIR!E24+'RET-SUS'!E24+CCI!E24+REVTES!E24+CCDE!E24</f>
        <v>0</v>
      </c>
      <c r="F24" s="10">
        <f>DIR!F24+'RET-SUS'!F24+CCI!F24+REVTES!F24+CCDE!F24</f>
        <v>0</v>
      </c>
      <c r="G24" s="10">
        <f>DIR!G24+'RET-SUS'!G24+CCI!G24+REVTES!G24+CCDE!G24</f>
        <v>0</v>
      </c>
      <c r="H24" s="10">
        <f>DIR!H24+'RET-SUS'!H24+CCI!H24+REVTES!H24+CCDE!H24</f>
        <v>0</v>
      </c>
      <c r="I24" s="10">
        <f>DIR!I24+'RET-SUS'!I24+CCI!I24+REVTES!I24+CCDE!I24</f>
        <v>0</v>
      </c>
      <c r="J24" s="10">
        <f>DIR!J24+'RET-SUS'!J24+CCI!J24+REVTES!J24+CCDE!J24</f>
        <v>0</v>
      </c>
      <c r="K24" s="10">
        <f>DIR!K24+'RET-SUS'!K24+CCI!K24+REVTES!K24+CCDE!K24</f>
        <v>0</v>
      </c>
      <c r="L24" s="10">
        <f>DIR!L24+'RET-SUS'!L24+CCI!L24+REVTES!L24+CCDE!L24</f>
        <v>0</v>
      </c>
      <c r="M24" s="10">
        <f>DIR!M24+'RET-SUS'!M24+CCI!M24+REVTES!M24+CCDE!M24</f>
        <v>0</v>
      </c>
      <c r="N24" s="10">
        <f>DIR!N24+'RET-SUS'!N24+CCI!N24+REVTES!N24+CCDE!N24</f>
        <v>0</v>
      </c>
      <c r="O24" s="37">
        <f t="shared" si="4"/>
        <v>0</v>
      </c>
      <c r="P24" s="10">
        <f>DIR!P24+'RET-SUS'!P24+CCI!P24+REVTES!P24+CCDE!P24</f>
        <v>0</v>
      </c>
      <c r="Q24" s="48"/>
      <c r="R24" s="17"/>
    </row>
    <row r="25" spans="1:18" ht="14.25" customHeight="1" x14ac:dyDescent="0.2">
      <c r="A25" s="127">
        <v>39</v>
      </c>
      <c r="B25" s="128" t="s">
        <v>11</v>
      </c>
      <c r="C25" s="8">
        <f>SUM(C26:C54)</f>
        <v>61103.76</v>
      </c>
      <c r="D25" s="8">
        <f t="shared" ref="D25:P25" si="5">SUM(D26:D54)</f>
        <v>0</v>
      </c>
      <c r="E25" s="8">
        <f t="shared" si="5"/>
        <v>5956</v>
      </c>
      <c r="F25" s="8">
        <f t="shared" si="5"/>
        <v>0</v>
      </c>
      <c r="G25" s="8">
        <f t="shared" si="5"/>
        <v>0</v>
      </c>
      <c r="H25" s="8">
        <f t="shared" si="5"/>
        <v>0</v>
      </c>
      <c r="I25" s="8">
        <f t="shared" si="5"/>
        <v>0</v>
      </c>
      <c r="J25" s="8">
        <f t="shared" si="5"/>
        <v>0</v>
      </c>
      <c r="K25" s="8">
        <f t="shared" si="5"/>
        <v>0</v>
      </c>
      <c r="L25" s="8">
        <f t="shared" si="5"/>
        <v>0</v>
      </c>
      <c r="M25" s="8">
        <f t="shared" si="5"/>
        <v>0</v>
      </c>
      <c r="N25" s="8">
        <f t="shared" si="5"/>
        <v>0</v>
      </c>
      <c r="O25" s="8">
        <f t="shared" si="5"/>
        <v>67059.760000000009</v>
      </c>
      <c r="P25" s="8">
        <f t="shared" si="5"/>
        <v>0</v>
      </c>
      <c r="Q25" s="48" t="e">
        <f>O25/P25*100</f>
        <v>#DIV/0!</v>
      </c>
      <c r="R25" s="17"/>
    </row>
    <row r="26" spans="1:18" ht="12.4" customHeight="1" x14ac:dyDescent="0.2">
      <c r="A26" s="18"/>
      <c r="B26" s="6" t="s">
        <v>241</v>
      </c>
      <c r="C26" s="10">
        <f>DIR!C26+'RET-SUS'!C26+CCI!C26+REVTES!C26+CCDE!C26</f>
        <v>0</v>
      </c>
      <c r="D26" s="10">
        <f>DIR!D26+'RET-SUS'!D26+CCI!D26+REVTES!D26+CCDE!D26</f>
        <v>0</v>
      </c>
      <c r="E26" s="10">
        <f>DIR!E26+'RET-SUS'!E26+CCI!E26+REVTES!E26+CCDE!E26</f>
        <v>650</v>
      </c>
      <c r="F26" s="10">
        <f>DIR!F26+'RET-SUS'!F26+CCI!F26+REVTES!F26+CCDE!F26</f>
        <v>0</v>
      </c>
      <c r="G26" s="10">
        <f>DIR!G26+'RET-SUS'!G26+CCI!G26+REVTES!G26+CCDE!G26</f>
        <v>0</v>
      </c>
      <c r="H26" s="10">
        <f>DIR!H26+'RET-SUS'!H26+CCI!H26+REVTES!H26+CCDE!H26</f>
        <v>0</v>
      </c>
      <c r="I26" s="10">
        <f>DIR!I26+'RET-SUS'!I26+CCI!I26+REVTES!I26+CCDE!I26</f>
        <v>0</v>
      </c>
      <c r="J26" s="10">
        <f>DIR!J26+'RET-SUS'!J26+CCI!J26+REVTES!J26+CCDE!J26</f>
        <v>0</v>
      </c>
      <c r="K26" s="10">
        <f>DIR!K26+'RET-SUS'!K26+CCI!K26+REVTES!K26+CCDE!K26</f>
        <v>0</v>
      </c>
      <c r="L26" s="10">
        <f>DIR!L26+'RET-SUS'!L26+CCI!L26+REVTES!L26+CCDE!L26</f>
        <v>0</v>
      </c>
      <c r="M26" s="10">
        <f>DIR!M26+'RET-SUS'!M26+CCI!M26+REVTES!M26+CCDE!M26</f>
        <v>0</v>
      </c>
      <c r="N26" s="10">
        <f>DIR!N26+'RET-SUS'!N26+CCI!N26+REVTES!N26+CCDE!N26</f>
        <v>0</v>
      </c>
      <c r="O26" s="32">
        <f t="shared" si="4"/>
        <v>650</v>
      </c>
      <c r="P26" s="10">
        <f>DIR!P26+'RET-SUS'!P26+CCI!P26+REVTES!P26+CCDE!P26</f>
        <v>0</v>
      </c>
      <c r="Q26" s="26"/>
      <c r="R26" s="17"/>
    </row>
    <row r="27" spans="1:18" ht="12.4" customHeight="1" x14ac:dyDescent="0.2">
      <c r="A27" s="18"/>
      <c r="B27" s="6" t="s">
        <v>224</v>
      </c>
      <c r="C27" s="10">
        <f>DIR!C27+'RET-SUS'!C27+CCI!C27+REVTES!C27+CCDE!C27</f>
        <v>0</v>
      </c>
      <c r="D27" s="10">
        <f>DIR!D27+'RET-SUS'!D27+CCI!D27+REVTES!D27+CCDE!D27</f>
        <v>0</v>
      </c>
      <c r="E27" s="10">
        <f>DIR!E27+'RET-SUS'!E27+CCI!E27+REVTES!E27+CCDE!E27</f>
        <v>0</v>
      </c>
      <c r="F27" s="10">
        <f>DIR!F27+'RET-SUS'!F27+CCI!F27+REVTES!F27+CCDE!F27</f>
        <v>0</v>
      </c>
      <c r="G27" s="10">
        <f>DIR!G27+'RET-SUS'!G27+CCI!G27+REVTES!G27+CCDE!G27</f>
        <v>0</v>
      </c>
      <c r="H27" s="10">
        <f>DIR!H27+'RET-SUS'!H27+CCI!H27+REVTES!H27+CCDE!H27</f>
        <v>0</v>
      </c>
      <c r="I27" s="10">
        <f>DIR!I27+'RET-SUS'!I27+CCI!I27+REVTES!I27+CCDE!I27</f>
        <v>0</v>
      </c>
      <c r="J27" s="10">
        <f>DIR!J27+'RET-SUS'!J27+CCI!J27+REVTES!J27+CCDE!J27</f>
        <v>0</v>
      </c>
      <c r="K27" s="10">
        <f>DIR!K27+'RET-SUS'!K27+CCI!K27+REVTES!K27+CCDE!K27</f>
        <v>0</v>
      </c>
      <c r="L27" s="10">
        <f>DIR!L27+'RET-SUS'!L27+CCI!L27+REVTES!L27+CCDE!L27</f>
        <v>0</v>
      </c>
      <c r="M27" s="10">
        <f>DIR!M27+'RET-SUS'!M27+CCI!M27+REVTES!M27+CCDE!M27</f>
        <v>0</v>
      </c>
      <c r="N27" s="10">
        <f>DIR!N27+'RET-SUS'!N27+CCI!N27+REVTES!N27+CCDE!N27</f>
        <v>0</v>
      </c>
      <c r="O27" s="37">
        <f t="shared" ref="O27:O34" si="6">SUM(C27:N27)</f>
        <v>0</v>
      </c>
      <c r="P27" s="10">
        <f>DIR!P27+'RET-SUS'!P27+CCI!P27+REVTES!P27+CCDE!P27</f>
        <v>0</v>
      </c>
      <c r="Q27" s="26"/>
      <c r="R27" s="17"/>
    </row>
    <row r="28" spans="1:18" ht="12.4" customHeight="1" x14ac:dyDescent="0.2">
      <c r="A28" s="18"/>
      <c r="B28" s="6" t="s">
        <v>126</v>
      </c>
      <c r="C28" s="10">
        <f>DIR!C28+'RET-SUS'!C28+CCI!C28+REVTES!C28+CCDE!C28</f>
        <v>0</v>
      </c>
      <c r="D28" s="10">
        <f>DIR!D28+'RET-SUS'!D28+CCI!D28+REVTES!D28+CCDE!D28</f>
        <v>0</v>
      </c>
      <c r="E28" s="10">
        <f>DIR!E28+'RET-SUS'!E28+CCI!E28+REVTES!E28+CCDE!E28</f>
        <v>0</v>
      </c>
      <c r="F28" s="10">
        <f>DIR!F28+'RET-SUS'!F28+CCI!F28+REVTES!F28+CCDE!F28</f>
        <v>0</v>
      </c>
      <c r="G28" s="10">
        <f>DIR!G28+'RET-SUS'!G28+CCI!G28+REVTES!G28+CCDE!G28</f>
        <v>0</v>
      </c>
      <c r="H28" s="10">
        <f>DIR!H28+'RET-SUS'!H28+CCI!H28+REVTES!H28+CCDE!H28</f>
        <v>0</v>
      </c>
      <c r="I28" s="10">
        <f>DIR!I28+'RET-SUS'!I28+CCI!I28+REVTES!I28+CCDE!I28</f>
        <v>0</v>
      </c>
      <c r="J28" s="10">
        <f>DIR!J28+'RET-SUS'!J28+CCI!J28+REVTES!J28+CCDE!J28</f>
        <v>0</v>
      </c>
      <c r="K28" s="10">
        <f>DIR!K28+'RET-SUS'!K28+CCI!K28+REVTES!K28+CCDE!K28</f>
        <v>0</v>
      </c>
      <c r="L28" s="10">
        <f>DIR!L28+'RET-SUS'!L28+CCI!L28+REVTES!L28+CCDE!L28</f>
        <v>0</v>
      </c>
      <c r="M28" s="10">
        <f>DIR!M28+'RET-SUS'!M28+CCI!M28+REVTES!M28+CCDE!M28</f>
        <v>0</v>
      </c>
      <c r="N28" s="10">
        <f>DIR!N28+'RET-SUS'!N28+CCI!N28+REVTES!N28+CCDE!N28</f>
        <v>0</v>
      </c>
      <c r="O28" s="37">
        <f t="shared" si="6"/>
        <v>0</v>
      </c>
      <c r="P28" s="10">
        <f>DIR!P28+'RET-SUS'!P28+CCI!P28+REVTES!P28+CCDE!P28</f>
        <v>0</v>
      </c>
      <c r="Q28" s="26"/>
      <c r="R28" s="17"/>
    </row>
    <row r="29" spans="1:18" ht="12.4" customHeight="1" x14ac:dyDescent="0.2">
      <c r="A29" s="18"/>
      <c r="B29" s="105" t="s">
        <v>225</v>
      </c>
      <c r="C29" s="10">
        <f>DIR!C29+'RET-SUS'!C29+CCI!C29+REVTES!C29+CCDE!C29</f>
        <v>0</v>
      </c>
      <c r="D29" s="10">
        <f>DIR!D29+'RET-SUS'!D29+CCI!D29+REVTES!D29+CCDE!D29</f>
        <v>0</v>
      </c>
      <c r="E29" s="10">
        <f>DIR!E29+'RET-SUS'!E29+CCI!E29+REVTES!E29+CCDE!E29</f>
        <v>0</v>
      </c>
      <c r="F29" s="10">
        <f>DIR!F29+'RET-SUS'!F29+CCI!F29+REVTES!F29+CCDE!F29</f>
        <v>0</v>
      </c>
      <c r="G29" s="10">
        <f>DIR!G29+'RET-SUS'!G29+CCI!G29+REVTES!G29+CCDE!G29</f>
        <v>0</v>
      </c>
      <c r="H29" s="10">
        <f>DIR!H29+'RET-SUS'!H29+CCI!H29+REVTES!H29+CCDE!H29</f>
        <v>0</v>
      </c>
      <c r="I29" s="10">
        <f>DIR!I29+'RET-SUS'!I29+CCI!I29+REVTES!I29+CCDE!I29</f>
        <v>0</v>
      </c>
      <c r="J29" s="10">
        <f>DIR!J29+'RET-SUS'!J29+CCI!J29+REVTES!J29+CCDE!J29</f>
        <v>0</v>
      </c>
      <c r="K29" s="10">
        <f>DIR!K29+'RET-SUS'!K29+CCI!K29+REVTES!K29+CCDE!K29</f>
        <v>0</v>
      </c>
      <c r="L29" s="10">
        <f>DIR!L29+'RET-SUS'!L29+CCI!L29+REVTES!L29+CCDE!L29</f>
        <v>0</v>
      </c>
      <c r="M29" s="10">
        <f>DIR!M29+'RET-SUS'!M29+CCI!M29+REVTES!M29+CCDE!M29</f>
        <v>0</v>
      </c>
      <c r="N29" s="10">
        <f>DIR!N29+'RET-SUS'!N29+CCI!N29+REVTES!N29+CCDE!N29</f>
        <v>0</v>
      </c>
      <c r="O29" s="37">
        <f t="shared" si="6"/>
        <v>0</v>
      </c>
      <c r="P29" s="10">
        <f>DIR!P29+'RET-SUS'!P29+CCI!P29+REVTES!P29+CCDE!P29</f>
        <v>0</v>
      </c>
      <c r="Q29" s="26"/>
      <c r="R29" s="17"/>
    </row>
    <row r="30" spans="1:18" ht="12.4" customHeight="1" x14ac:dyDescent="0.2">
      <c r="A30" s="18"/>
      <c r="B30" s="105" t="s">
        <v>25</v>
      </c>
      <c r="C30" s="10">
        <f>DIR!C30+'RET-SUS'!C30+CCI!C30+REVTES!C30+CCDE!C30</f>
        <v>0</v>
      </c>
      <c r="D30" s="10">
        <f>DIR!D30+'RET-SUS'!D30+CCI!D30+REVTES!D30+CCDE!D30</f>
        <v>0</v>
      </c>
      <c r="E30" s="10">
        <f>DIR!E30+'RET-SUS'!E30+CCI!E30+REVTES!E30+CCDE!E30</f>
        <v>0</v>
      </c>
      <c r="F30" s="10">
        <f>DIR!F30+'RET-SUS'!F30+CCI!F30+REVTES!F30+CCDE!F30</f>
        <v>0</v>
      </c>
      <c r="G30" s="10">
        <f>DIR!G30+'RET-SUS'!G30+CCI!G30+REVTES!G30+CCDE!G30</f>
        <v>0</v>
      </c>
      <c r="H30" s="10">
        <f>DIR!H30+'RET-SUS'!H30+CCI!H30+REVTES!H30+CCDE!H30</f>
        <v>0</v>
      </c>
      <c r="I30" s="10">
        <f>DIR!I30+'RET-SUS'!I30+CCI!I30+REVTES!I30+CCDE!I30</f>
        <v>0</v>
      </c>
      <c r="J30" s="10">
        <f>DIR!J30+'RET-SUS'!J30+CCI!J30+REVTES!J30+CCDE!J30</f>
        <v>0</v>
      </c>
      <c r="K30" s="10">
        <f>DIR!K30+'RET-SUS'!K30+CCI!K30+REVTES!K30+CCDE!K30</f>
        <v>0</v>
      </c>
      <c r="L30" s="10">
        <f>DIR!L30+'RET-SUS'!L30+CCI!L30+REVTES!L30+CCDE!L30</f>
        <v>0</v>
      </c>
      <c r="M30" s="10">
        <f>DIR!M30+'RET-SUS'!M30+CCI!M30+REVTES!M30+CCDE!M30</f>
        <v>0</v>
      </c>
      <c r="N30" s="10">
        <f>DIR!N30+'RET-SUS'!N30+CCI!N30+REVTES!N30+CCDE!N30</f>
        <v>0</v>
      </c>
      <c r="O30" s="37">
        <f t="shared" si="6"/>
        <v>0</v>
      </c>
      <c r="P30" s="10">
        <f>DIR!P30+'RET-SUS'!P30+CCI!P30+REVTES!P30+CCDE!P30</f>
        <v>0</v>
      </c>
      <c r="Q30" s="26"/>
      <c r="R30" s="17"/>
    </row>
    <row r="31" spans="1:18" ht="12.4" customHeight="1" x14ac:dyDescent="0.2">
      <c r="A31" s="18"/>
      <c r="B31" s="105" t="s">
        <v>43</v>
      </c>
      <c r="C31" s="10">
        <f>DIR!C31+'RET-SUS'!C31+CCI!C31+REVTES!C31+CCDE!C31</f>
        <v>0</v>
      </c>
      <c r="D31" s="10">
        <f>DIR!D31+'RET-SUS'!D31+CCI!D31+REVTES!D31+CCDE!D31</f>
        <v>0</v>
      </c>
      <c r="E31" s="10">
        <f>DIR!E31+'RET-SUS'!E31+CCI!E31+REVTES!E31+CCDE!E31</f>
        <v>0</v>
      </c>
      <c r="F31" s="10">
        <f>DIR!F31+'RET-SUS'!F31+CCI!F31+REVTES!F31+CCDE!F31</f>
        <v>0</v>
      </c>
      <c r="G31" s="10">
        <f>DIR!G31+'RET-SUS'!G31+CCI!G31+REVTES!G31+CCDE!G31</f>
        <v>0</v>
      </c>
      <c r="H31" s="10">
        <f>DIR!H31+'RET-SUS'!H31+CCI!H31+REVTES!H31+CCDE!H31</f>
        <v>0</v>
      </c>
      <c r="I31" s="10">
        <f>DIR!I31+'RET-SUS'!I31+CCI!I31+REVTES!I31+CCDE!I31</f>
        <v>0</v>
      </c>
      <c r="J31" s="10">
        <f>DIR!J31+'RET-SUS'!J31+CCI!J31+REVTES!J31+CCDE!J31</f>
        <v>0</v>
      </c>
      <c r="K31" s="10">
        <f>DIR!K31+'RET-SUS'!K31+CCI!K31+REVTES!K31+CCDE!K31</f>
        <v>0</v>
      </c>
      <c r="L31" s="10">
        <f>DIR!L31+'RET-SUS'!L31+CCI!L31+REVTES!L31+CCDE!L31</f>
        <v>0</v>
      </c>
      <c r="M31" s="10">
        <f>DIR!M31+'RET-SUS'!M31+CCI!M31+REVTES!M31+CCDE!M31</f>
        <v>0</v>
      </c>
      <c r="N31" s="10">
        <f>DIR!N31+'RET-SUS'!N31+CCI!N31+REVTES!N31+CCDE!N31</f>
        <v>0</v>
      </c>
      <c r="O31" s="37">
        <f t="shared" si="6"/>
        <v>0</v>
      </c>
      <c r="P31" s="10">
        <f>DIR!P31+'RET-SUS'!P31+CCI!P31+REVTES!P31+CCDE!P31</f>
        <v>0</v>
      </c>
      <c r="Q31" s="26"/>
      <c r="R31" s="28"/>
    </row>
    <row r="32" spans="1:18" ht="12.4" customHeight="1" x14ac:dyDescent="0.2">
      <c r="A32" s="18"/>
      <c r="B32" s="105" t="s">
        <v>194</v>
      </c>
      <c r="C32" s="10">
        <f>DIR!C32+'RET-SUS'!C32+CCI!C32+REVTES!C32+CCDE!C32</f>
        <v>0</v>
      </c>
      <c r="D32" s="10">
        <f>DIR!D32+'RET-SUS'!D32+CCI!D32+REVTES!D32+CCDE!D32</f>
        <v>0</v>
      </c>
      <c r="E32" s="10">
        <f>DIR!E32+'RET-SUS'!E32+CCI!E32+REVTES!E32+CCDE!E32</f>
        <v>0</v>
      </c>
      <c r="F32" s="10">
        <f>DIR!F32+'RET-SUS'!F32+CCI!F32+REVTES!F32+CCDE!F32</f>
        <v>0</v>
      </c>
      <c r="G32" s="10">
        <f>DIR!G32+'RET-SUS'!G32+CCI!G32+REVTES!G32+CCDE!G32</f>
        <v>0</v>
      </c>
      <c r="H32" s="10">
        <f>DIR!H32+'RET-SUS'!H32+CCI!H32+REVTES!H32+CCDE!H32</f>
        <v>0</v>
      </c>
      <c r="I32" s="10">
        <f>DIR!I32+'RET-SUS'!I32+CCI!I32+REVTES!I32+CCDE!I32</f>
        <v>0</v>
      </c>
      <c r="J32" s="10">
        <f>DIR!J32+'RET-SUS'!J32+CCI!J32+REVTES!J32+CCDE!J32</f>
        <v>0</v>
      </c>
      <c r="K32" s="10">
        <f>DIR!K32+'RET-SUS'!K32+CCI!K32+REVTES!K32+CCDE!K32</f>
        <v>0</v>
      </c>
      <c r="L32" s="10">
        <f>DIR!L32+'RET-SUS'!L32+CCI!L32+REVTES!L32+CCDE!L32</f>
        <v>0</v>
      </c>
      <c r="M32" s="10">
        <f>DIR!M32+'RET-SUS'!M32+CCI!M32+REVTES!M32+CCDE!M32</f>
        <v>0</v>
      </c>
      <c r="N32" s="10">
        <f>DIR!N32+'RET-SUS'!N32+CCI!N32+REVTES!N32+CCDE!N32</f>
        <v>0</v>
      </c>
      <c r="O32" s="37">
        <f t="shared" si="6"/>
        <v>0</v>
      </c>
      <c r="P32" s="10">
        <f>DIR!P32+'RET-SUS'!P32+CCI!P32+REVTES!P32+CCDE!P32</f>
        <v>0</v>
      </c>
      <c r="Q32" s="26"/>
      <c r="R32" s="17"/>
    </row>
    <row r="33" spans="1:18" ht="12.4" customHeight="1" x14ac:dyDescent="0.2">
      <c r="A33" s="18"/>
      <c r="B33" s="105" t="s">
        <v>230</v>
      </c>
      <c r="C33" s="10">
        <f>DIR!C33+'RET-SUS'!C33+CCI!C33+REVTES!C33+CCDE!C33</f>
        <v>0</v>
      </c>
      <c r="D33" s="10">
        <f>DIR!D33+'RET-SUS'!D33+CCI!D33+REVTES!D33+CCDE!D33</f>
        <v>0</v>
      </c>
      <c r="E33" s="10">
        <f>DIR!E33+'RET-SUS'!E33+CCI!E33+REVTES!E33+CCDE!E33</f>
        <v>0</v>
      </c>
      <c r="F33" s="10">
        <f>DIR!F33+'RET-SUS'!F33+CCI!F33+REVTES!F33+CCDE!F33</f>
        <v>0</v>
      </c>
      <c r="G33" s="10">
        <f>DIR!G33+'RET-SUS'!G33+CCI!G33+REVTES!G33+CCDE!G33</f>
        <v>0</v>
      </c>
      <c r="H33" s="10">
        <f>DIR!H33+'RET-SUS'!H33+CCI!H33+REVTES!H33+CCDE!H33</f>
        <v>0</v>
      </c>
      <c r="I33" s="10">
        <f>DIR!I33+'RET-SUS'!I33+CCI!I33+REVTES!I33+CCDE!I33</f>
        <v>0</v>
      </c>
      <c r="J33" s="10">
        <f>DIR!J33+'RET-SUS'!J33+CCI!J33+REVTES!J33+CCDE!J33</f>
        <v>0</v>
      </c>
      <c r="K33" s="10">
        <f>DIR!K33+'RET-SUS'!K33+CCI!K33+REVTES!K33+CCDE!K33</f>
        <v>0</v>
      </c>
      <c r="L33" s="10">
        <f>DIR!L33+'RET-SUS'!L33+CCI!L33+REVTES!L33+CCDE!L33</f>
        <v>0</v>
      </c>
      <c r="M33" s="10">
        <f>DIR!M33+'RET-SUS'!M33+CCI!M33+REVTES!M33+CCDE!M33</f>
        <v>0</v>
      </c>
      <c r="N33" s="10">
        <f>DIR!N33+'RET-SUS'!N33+CCI!N33+REVTES!N33+CCDE!N33</f>
        <v>0</v>
      </c>
      <c r="O33" s="37">
        <f t="shared" si="6"/>
        <v>0</v>
      </c>
      <c r="P33" s="10">
        <f>DIR!P33+'RET-SUS'!P33+CCI!P33+REVTES!P33+CCDE!P33</f>
        <v>0</v>
      </c>
      <c r="Q33" s="26"/>
      <c r="R33" s="17"/>
    </row>
    <row r="34" spans="1:18" ht="12.4" customHeight="1" x14ac:dyDescent="0.2">
      <c r="A34" s="18"/>
      <c r="B34" s="105" t="s">
        <v>141</v>
      </c>
      <c r="C34" s="10">
        <f>DIR!C34+'RET-SUS'!C34+CCI!C34+REVTES!C34+CCDE!C34</f>
        <v>0</v>
      </c>
      <c r="D34" s="10">
        <f>DIR!D34+'RET-SUS'!D34+CCI!D34+REVTES!D34+CCDE!D34</f>
        <v>0</v>
      </c>
      <c r="E34" s="10">
        <f>DIR!E34+'RET-SUS'!E34+CCI!E34+REVTES!E34+CCDE!E34</f>
        <v>0</v>
      </c>
      <c r="F34" s="10">
        <f>DIR!F34+'RET-SUS'!F34+CCI!F34+REVTES!F34+CCDE!F34</f>
        <v>0</v>
      </c>
      <c r="G34" s="10">
        <f>DIR!G34+'RET-SUS'!G34+CCI!G34+REVTES!G34+CCDE!G34</f>
        <v>0</v>
      </c>
      <c r="H34" s="10">
        <f>DIR!H34+'RET-SUS'!H34+CCI!H34+REVTES!H34+CCDE!H34</f>
        <v>0</v>
      </c>
      <c r="I34" s="10">
        <f>DIR!I34+'RET-SUS'!I34+CCI!I34+REVTES!I34+CCDE!I34</f>
        <v>0</v>
      </c>
      <c r="J34" s="10">
        <f>DIR!J34+'RET-SUS'!J34+CCI!J34+REVTES!J34+CCDE!J34</f>
        <v>0</v>
      </c>
      <c r="K34" s="10">
        <f>DIR!K34+'RET-SUS'!K34+CCI!K34+REVTES!K34+CCDE!K34</f>
        <v>0</v>
      </c>
      <c r="L34" s="10">
        <f>DIR!L34+'RET-SUS'!L34+CCI!L34+REVTES!L34+CCDE!L34</f>
        <v>0</v>
      </c>
      <c r="M34" s="10">
        <f>DIR!M34+'RET-SUS'!M34+CCI!M34+REVTES!M34+CCDE!M34</f>
        <v>0</v>
      </c>
      <c r="N34" s="10">
        <f>DIR!N34+'RET-SUS'!N34+CCI!N34+REVTES!N34+CCDE!N34</f>
        <v>0</v>
      </c>
      <c r="O34" s="37">
        <f t="shared" si="6"/>
        <v>0</v>
      </c>
      <c r="P34" s="10">
        <f>DIR!P34+'RET-SUS'!P34+CCI!P34+REVTES!P34+CCDE!P34</f>
        <v>0</v>
      </c>
      <c r="Q34" s="26"/>
      <c r="R34" s="17"/>
    </row>
    <row r="35" spans="1:18" ht="12.4" customHeight="1" x14ac:dyDescent="0.2">
      <c r="A35" s="18"/>
      <c r="B35" s="105" t="s">
        <v>120</v>
      </c>
      <c r="C35" s="10">
        <f>DIR!C35+'RET-SUS'!C35+CCI!C35+REVTES!C35+CCDE!C35</f>
        <v>0</v>
      </c>
      <c r="D35" s="10">
        <f>DIR!D35+'RET-SUS'!D35+CCI!D35+REVTES!D35+CCDE!D35</f>
        <v>0</v>
      </c>
      <c r="E35" s="10">
        <f>DIR!E35+'RET-SUS'!E35+CCI!E35+REVTES!E35+CCDE!E35</f>
        <v>0</v>
      </c>
      <c r="F35" s="10">
        <f>DIR!F35+'RET-SUS'!F35+CCI!F35+REVTES!F35+CCDE!F35</f>
        <v>0</v>
      </c>
      <c r="G35" s="10">
        <f>DIR!G35+'RET-SUS'!G35+CCI!G35+REVTES!G35+CCDE!G35</f>
        <v>0</v>
      </c>
      <c r="H35" s="10">
        <f>DIR!H35+'RET-SUS'!H35+CCI!H35+REVTES!H35+CCDE!H35</f>
        <v>0</v>
      </c>
      <c r="I35" s="10">
        <f>DIR!I35+'RET-SUS'!I35+CCI!I35+REVTES!I35+CCDE!I35</f>
        <v>0</v>
      </c>
      <c r="J35" s="10">
        <f>DIR!J35+'RET-SUS'!J35+CCI!J35+REVTES!J35+CCDE!J35</f>
        <v>0</v>
      </c>
      <c r="K35" s="10">
        <f>DIR!K35+'RET-SUS'!K35+CCI!K35+REVTES!K35+CCDE!K35</f>
        <v>0</v>
      </c>
      <c r="L35" s="10">
        <f>DIR!L35+'RET-SUS'!L35+CCI!L35+REVTES!L35+CCDE!L35</f>
        <v>0</v>
      </c>
      <c r="M35" s="10">
        <f>DIR!M35+'RET-SUS'!M35+CCI!M35+REVTES!M35+CCDE!M35</f>
        <v>0</v>
      </c>
      <c r="N35" s="10">
        <f>DIR!N35+'RET-SUS'!N35+CCI!N35+REVTES!N35+CCDE!N35</f>
        <v>0</v>
      </c>
      <c r="O35" s="37">
        <f>SUM(C35:N35)</f>
        <v>0</v>
      </c>
      <c r="P35" s="10">
        <f>DIR!P35+'RET-SUS'!P35+CCI!P35+REVTES!P35+CCDE!P35</f>
        <v>0</v>
      </c>
      <c r="Q35" s="26"/>
      <c r="R35" s="17"/>
    </row>
    <row r="36" spans="1:18" ht="12.4" customHeight="1" x14ac:dyDescent="0.2">
      <c r="A36" s="18"/>
      <c r="B36" s="105" t="s">
        <v>37</v>
      </c>
      <c r="C36" s="10">
        <f>DIR!C36+'RET-SUS'!C36+CCI!C36+REVTES!C36+CCDE!C36</f>
        <v>0</v>
      </c>
      <c r="D36" s="10">
        <f>DIR!D36+'RET-SUS'!D36+CCI!D36+REVTES!D36+CCDE!D36</f>
        <v>0</v>
      </c>
      <c r="E36" s="10">
        <f>DIR!E36+'RET-SUS'!E36+CCI!E36+REVTES!E36+CCDE!E36</f>
        <v>0</v>
      </c>
      <c r="F36" s="10">
        <f>DIR!F36+'RET-SUS'!F36+CCI!F36+REVTES!F36+CCDE!F36</f>
        <v>0</v>
      </c>
      <c r="G36" s="10">
        <f>DIR!G36+'RET-SUS'!G36+CCI!G36+REVTES!G36+CCDE!G36</f>
        <v>0</v>
      </c>
      <c r="H36" s="10">
        <f>DIR!H36+'RET-SUS'!H36+CCI!H36+REVTES!H36+CCDE!H36</f>
        <v>0</v>
      </c>
      <c r="I36" s="10">
        <f>DIR!I36+'RET-SUS'!I36+CCI!I36+REVTES!I36+CCDE!I36</f>
        <v>0</v>
      </c>
      <c r="J36" s="10">
        <f>DIR!J36+'RET-SUS'!J36+CCI!J36+REVTES!J36+CCDE!J36</f>
        <v>0</v>
      </c>
      <c r="K36" s="10">
        <f>DIR!K36+'RET-SUS'!K36+CCI!K36+REVTES!K36+CCDE!K36</f>
        <v>0</v>
      </c>
      <c r="L36" s="10">
        <f>DIR!L36+'RET-SUS'!L36+CCI!L36+REVTES!L36+CCDE!L36</f>
        <v>0</v>
      </c>
      <c r="M36" s="10">
        <f>DIR!M36+'RET-SUS'!M36+CCI!M36+REVTES!M36+CCDE!M36</f>
        <v>0</v>
      </c>
      <c r="N36" s="10">
        <f>DIR!N36+'RET-SUS'!N36+CCI!N36+REVTES!N36+CCDE!N36</f>
        <v>0</v>
      </c>
      <c r="O36" s="37">
        <f>SUM(C36:N36)</f>
        <v>0</v>
      </c>
      <c r="P36" s="10">
        <f>DIR!P36+'RET-SUS'!P36+CCI!P36+REVTES!P36+CCDE!P36</f>
        <v>0</v>
      </c>
      <c r="Q36" s="26"/>
      <c r="R36" s="17"/>
    </row>
    <row r="37" spans="1:18" ht="12.4" customHeight="1" x14ac:dyDescent="0.2">
      <c r="A37" s="18"/>
      <c r="B37" s="6" t="s">
        <v>30</v>
      </c>
      <c r="C37" s="10">
        <f>DIR!C37+'RET-SUS'!C37+CCI!C37+REVTES!C37+CCDE!C37</f>
        <v>61103.76</v>
      </c>
      <c r="D37" s="10">
        <f>DIR!D37+'RET-SUS'!D37+CCI!D37+REVTES!D37+CCDE!D37</f>
        <v>0</v>
      </c>
      <c r="E37" s="10">
        <f>DIR!E37+'RET-SUS'!E37+CCI!E37+REVTES!E37+CCDE!E37</f>
        <v>1876</v>
      </c>
      <c r="F37" s="10">
        <f>DIR!F37+'RET-SUS'!F37+CCI!F37+REVTES!F37+CCDE!F37</f>
        <v>0</v>
      </c>
      <c r="G37" s="10">
        <f>DIR!G37+'RET-SUS'!G37+CCI!G37+REVTES!G37+CCDE!G37</f>
        <v>0</v>
      </c>
      <c r="H37" s="10">
        <f>DIR!H37+'RET-SUS'!H37+CCI!H37+REVTES!H37+CCDE!H37</f>
        <v>0</v>
      </c>
      <c r="I37" s="10">
        <f>DIR!I37+'RET-SUS'!I37+CCI!I37+REVTES!I37+CCDE!I37</f>
        <v>0</v>
      </c>
      <c r="J37" s="10">
        <f>DIR!J37+'RET-SUS'!J37+CCI!J37+REVTES!J37+CCDE!J37</f>
        <v>0</v>
      </c>
      <c r="K37" s="10">
        <f>DIR!K37+'RET-SUS'!K37+CCI!K37+REVTES!K37+CCDE!K37</f>
        <v>0</v>
      </c>
      <c r="L37" s="10">
        <f>DIR!L37+'RET-SUS'!L37+CCI!L37+REVTES!L37+CCDE!L37</f>
        <v>0</v>
      </c>
      <c r="M37" s="10">
        <f>DIR!M37+'RET-SUS'!M37+CCI!M37+REVTES!M37+CCDE!M37</f>
        <v>0</v>
      </c>
      <c r="N37" s="10">
        <f>DIR!N37+'RET-SUS'!N37+CCI!N37+REVTES!N37+CCDE!N37</f>
        <v>0</v>
      </c>
      <c r="O37" s="37">
        <f>SUM(C37:N37)</f>
        <v>62979.76</v>
      </c>
      <c r="P37" s="10">
        <f>DIR!P37+'RET-SUS'!P37+CCI!P37+REVTES!P37+CCDE!P37</f>
        <v>0</v>
      </c>
      <c r="Q37" s="26"/>
      <c r="R37" s="17"/>
    </row>
    <row r="38" spans="1:18" ht="12.4" customHeight="1" x14ac:dyDescent="0.2">
      <c r="A38" s="18"/>
      <c r="B38" s="6" t="s">
        <v>46</v>
      </c>
      <c r="C38" s="10">
        <f>DIR!C38+'RET-SUS'!C38+CCI!C38+REVTES!C38+CCDE!C38</f>
        <v>0</v>
      </c>
      <c r="D38" s="10">
        <f>DIR!D38+'RET-SUS'!D38+CCI!D38+REVTES!D38+CCDE!D38</f>
        <v>0</v>
      </c>
      <c r="E38" s="10">
        <f>DIR!E38+'RET-SUS'!E38+CCI!E38+REVTES!E38+CCDE!E38</f>
        <v>0</v>
      </c>
      <c r="F38" s="10">
        <f>DIR!F38+'RET-SUS'!F38+CCI!F38+REVTES!F38+CCDE!F38</f>
        <v>0</v>
      </c>
      <c r="G38" s="10">
        <f>DIR!G38+'RET-SUS'!G38+CCI!G38+REVTES!G38+CCDE!G38</f>
        <v>0</v>
      </c>
      <c r="H38" s="10">
        <f>DIR!H38+'RET-SUS'!H38+CCI!H38+REVTES!H38+CCDE!H38</f>
        <v>0</v>
      </c>
      <c r="I38" s="10">
        <f>DIR!I38+'RET-SUS'!I38+CCI!I38+REVTES!I38+CCDE!I38</f>
        <v>0</v>
      </c>
      <c r="J38" s="10">
        <f>DIR!J38+'RET-SUS'!J38+CCI!J38+REVTES!J38+CCDE!J38</f>
        <v>0</v>
      </c>
      <c r="K38" s="10">
        <f>DIR!K38+'RET-SUS'!K38+CCI!K38+REVTES!K38+CCDE!K38</f>
        <v>0</v>
      </c>
      <c r="L38" s="10">
        <f>DIR!L38+'RET-SUS'!L38+CCI!L38+REVTES!L38+CCDE!L38</f>
        <v>0</v>
      </c>
      <c r="M38" s="10">
        <f>DIR!M38+'RET-SUS'!M38+CCI!M38+REVTES!M38+CCDE!M38</f>
        <v>0</v>
      </c>
      <c r="N38" s="10">
        <f>DIR!N38+'RET-SUS'!N38+CCI!N38+REVTES!N38+CCDE!N38</f>
        <v>0</v>
      </c>
      <c r="O38" s="37">
        <f>SUM(C38:N38)</f>
        <v>0</v>
      </c>
      <c r="P38" s="10">
        <f>DIR!P38+'RET-SUS'!P38+CCI!P38+REVTES!P38+CCDE!P38</f>
        <v>0</v>
      </c>
      <c r="Q38" s="26"/>
      <c r="R38" s="17"/>
    </row>
    <row r="39" spans="1:18" ht="12.4" customHeight="1" x14ac:dyDescent="0.2">
      <c r="A39" s="18"/>
      <c r="B39" s="6" t="s">
        <v>47</v>
      </c>
      <c r="C39" s="10">
        <f>DIR!C39+'RET-SUS'!C39+CCI!C39+REVTES!C39+CCDE!C39</f>
        <v>0</v>
      </c>
      <c r="D39" s="10">
        <f>DIR!D39+'RET-SUS'!D39+CCI!D39+REVTES!D39+CCDE!D39</f>
        <v>0</v>
      </c>
      <c r="E39" s="10">
        <f>DIR!E39+'RET-SUS'!E39+CCI!E39+REVTES!E39+CCDE!E39</f>
        <v>0</v>
      </c>
      <c r="F39" s="10">
        <f>DIR!F39+'RET-SUS'!F39+CCI!F39+REVTES!F39+CCDE!F39</f>
        <v>0</v>
      </c>
      <c r="G39" s="10">
        <f>DIR!G39+'RET-SUS'!G39+CCI!G39+REVTES!G39+CCDE!G39</f>
        <v>0</v>
      </c>
      <c r="H39" s="10">
        <f>DIR!H39+'RET-SUS'!H39+CCI!H39+REVTES!H39+CCDE!H39</f>
        <v>0</v>
      </c>
      <c r="I39" s="10">
        <f>DIR!I39+'RET-SUS'!I39+CCI!I39+REVTES!I39+CCDE!I39</f>
        <v>0</v>
      </c>
      <c r="J39" s="10">
        <f>DIR!J39+'RET-SUS'!J39+CCI!J39+REVTES!J39+CCDE!J39</f>
        <v>0</v>
      </c>
      <c r="K39" s="10">
        <f>DIR!K39+'RET-SUS'!K39+CCI!K39+REVTES!K39+CCDE!K39</f>
        <v>0</v>
      </c>
      <c r="L39" s="10">
        <f>DIR!L39+'RET-SUS'!L39+CCI!L39+REVTES!L39+CCDE!L39</f>
        <v>0</v>
      </c>
      <c r="M39" s="10">
        <f>DIR!M39+'RET-SUS'!M39+CCI!M39+REVTES!M39+CCDE!M39</f>
        <v>0</v>
      </c>
      <c r="N39" s="10">
        <f>DIR!N39+'RET-SUS'!N39+CCI!N39+REVTES!N39+CCDE!N39</f>
        <v>0</v>
      </c>
      <c r="O39" s="37">
        <f>SUM(C39:N39)</f>
        <v>0</v>
      </c>
      <c r="P39" s="10">
        <f>DIR!P39+'RET-SUS'!P39+CCI!P39+REVTES!P39+CCDE!P39</f>
        <v>0</v>
      </c>
      <c r="Q39" s="26"/>
      <c r="R39" s="17"/>
    </row>
    <row r="40" spans="1:18" ht="12.4" customHeight="1" x14ac:dyDescent="0.2">
      <c r="A40" s="18"/>
      <c r="B40" s="6" t="s">
        <v>45</v>
      </c>
      <c r="C40" s="10">
        <f>DIR!C40+'RET-SUS'!C40+CCI!C40+REVTES!C40+CCDE!C40</f>
        <v>0</v>
      </c>
      <c r="D40" s="10">
        <f>DIR!D40+'RET-SUS'!D40+CCI!D40+REVTES!D40+CCDE!D40</f>
        <v>0</v>
      </c>
      <c r="E40" s="10">
        <f>DIR!E40+'RET-SUS'!E40+CCI!E40+REVTES!E40+CCDE!E40</f>
        <v>0</v>
      </c>
      <c r="F40" s="10">
        <f>DIR!F40+'RET-SUS'!F40+CCI!F40+REVTES!F40+CCDE!F40</f>
        <v>0</v>
      </c>
      <c r="G40" s="10">
        <f>DIR!G40+'RET-SUS'!G40+CCI!G40+REVTES!G40+CCDE!G40</f>
        <v>0</v>
      </c>
      <c r="H40" s="10">
        <f>DIR!H40+'RET-SUS'!H40+CCI!H40+REVTES!H40+CCDE!H40</f>
        <v>0</v>
      </c>
      <c r="I40" s="10">
        <f>DIR!I40+'RET-SUS'!I40+CCI!I40+REVTES!I40+CCDE!I40</f>
        <v>0</v>
      </c>
      <c r="J40" s="10">
        <f>DIR!J40+'RET-SUS'!J40+CCI!J40+REVTES!J40+CCDE!J40</f>
        <v>0</v>
      </c>
      <c r="K40" s="10">
        <f>DIR!K40+'RET-SUS'!K40+CCI!K40+REVTES!K40+CCDE!K40</f>
        <v>0</v>
      </c>
      <c r="L40" s="10">
        <f>DIR!L40+'RET-SUS'!L40+CCI!L40+REVTES!L40+CCDE!L40</f>
        <v>0</v>
      </c>
      <c r="M40" s="10">
        <f>DIR!M40+'RET-SUS'!M40+CCI!M40+REVTES!M40+CCDE!M40</f>
        <v>0</v>
      </c>
      <c r="N40" s="10">
        <f>DIR!N40+'RET-SUS'!N40+CCI!N40+REVTES!N40+CCDE!N40</f>
        <v>0</v>
      </c>
      <c r="O40" s="37">
        <f t="shared" ref="O40:O46" si="7">SUM(C40:N40)</f>
        <v>0</v>
      </c>
      <c r="P40" s="10">
        <f>DIR!P40+'RET-SUS'!P40+CCI!P40+REVTES!P40+CCDE!P40</f>
        <v>0</v>
      </c>
      <c r="Q40" s="26"/>
      <c r="R40" s="17"/>
    </row>
    <row r="41" spans="1:18" ht="12.4" customHeight="1" x14ac:dyDescent="0.2">
      <c r="A41" s="172"/>
      <c r="B41" s="6" t="s">
        <v>44</v>
      </c>
      <c r="C41" s="10">
        <f>DIR!C41+'RET-SUS'!C41+CCI!C41+REVTES!C41+CCDE!C41</f>
        <v>0</v>
      </c>
      <c r="D41" s="10">
        <f>DIR!D41+'RET-SUS'!D41+CCI!D41+REVTES!D41+CCDE!D41</f>
        <v>0</v>
      </c>
      <c r="E41" s="10">
        <f>DIR!E41+'RET-SUS'!E41+CCI!E41+REVTES!E41+CCDE!E41</f>
        <v>0</v>
      </c>
      <c r="F41" s="10">
        <f>DIR!F41+'RET-SUS'!F41+CCI!F41+REVTES!F41+CCDE!F41</f>
        <v>0</v>
      </c>
      <c r="G41" s="10">
        <f>DIR!G41+'RET-SUS'!G41+CCI!G41+REVTES!G41+CCDE!G41</f>
        <v>0</v>
      </c>
      <c r="H41" s="10">
        <f>DIR!H41+'RET-SUS'!H41+CCI!H41+REVTES!H41+CCDE!H41</f>
        <v>0</v>
      </c>
      <c r="I41" s="10">
        <f>DIR!I41+'RET-SUS'!I41+CCI!I41+REVTES!I41+CCDE!I41</f>
        <v>0</v>
      </c>
      <c r="J41" s="10">
        <f>DIR!J41+'RET-SUS'!J41+CCI!J41+REVTES!J41+CCDE!J41</f>
        <v>0</v>
      </c>
      <c r="K41" s="10">
        <f>DIR!K41+'RET-SUS'!K41+CCI!K41+REVTES!K41+CCDE!K41</f>
        <v>0</v>
      </c>
      <c r="L41" s="10">
        <f>DIR!L41+'RET-SUS'!L41+CCI!L41+REVTES!L41+CCDE!L41</f>
        <v>0</v>
      </c>
      <c r="M41" s="10">
        <f>DIR!M41+'RET-SUS'!M41+CCI!M41+REVTES!M41+CCDE!M41</f>
        <v>0</v>
      </c>
      <c r="N41" s="10">
        <f>DIR!N41+'RET-SUS'!N41+CCI!N41+REVTES!N41+CCDE!N41</f>
        <v>0</v>
      </c>
      <c r="O41" s="37">
        <f t="shared" si="7"/>
        <v>0</v>
      </c>
      <c r="P41" s="10">
        <f>DIR!P41+'RET-SUS'!P41+CCI!P41+REVTES!P41+CCDE!P41</f>
        <v>0</v>
      </c>
      <c r="Q41" s="26"/>
      <c r="R41" s="17"/>
    </row>
    <row r="42" spans="1:18" ht="12.4" customHeight="1" x14ac:dyDescent="0.2">
      <c r="A42" s="18"/>
      <c r="B42" s="6" t="s">
        <v>127</v>
      </c>
      <c r="C42" s="10">
        <f>DIR!C42+'RET-SUS'!C42+CCI!C42+REVTES!C42+CCDE!C42</f>
        <v>0</v>
      </c>
      <c r="D42" s="10">
        <f>DIR!D42+'RET-SUS'!D42+CCI!D42+REVTES!D42+CCDE!D42</f>
        <v>0</v>
      </c>
      <c r="E42" s="10">
        <f>DIR!E42+'RET-SUS'!E42+CCI!E42+REVTES!E42+CCDE!E42</f>
        <v>0</v>
      </c>
      <c r="F42" s="10">
        <f>DIR!F42+'RET-SUS'!F42+CCI!F42+REVTES!F42+CCDE!F42</f>
        <v>0</v>
      </c>
      <c r="G42" s="10">
        <f>DIR!G42+'RET-SUS'!G42+CCI!G42+REVTES!G42+CCDE!G42</f>
        <v>0</v>
      </c>
      <c r="H42" s="10">
        <f>DIR!H42+'RET-SUS'!H42+CCI!H42+REVTES!H42+CCDE!H42</f>
        <v>0</v>
      </c>
      <c r="I42" s="10">
        <f>DIR!I42+'RET-SUS'!I42+CCI!I42+REVTES!I42+CCDE!I42</f>
        <v>0</v>
      </c>
      <c r="J42" s="10">
        <f>DIR!J42+'RET-SUS'!J42+CCI!J42+REVTES!J42+CCDE!J42</f>
        <v>0</v>
      </c>
      <c r="K42" s="10">
        <f>DIR!K42+'RET-SUS'!K42+CCI!K42+REVTES!K42+CCDE!K42</f>
        <v>0</v>
      </c>
      <c r="L42" s="10">
        <f>DIR!L42+'RET-SUS'!L42+CCI!L42+REVTES!L42+CCDE!L42</f>
        <v>0</v>
      </c>
      <c r="M42" s="10">
        <f>DIR!M42+'RET-SUS'!M42+CCI!M42+REVTES!M42+CCDE!M42</f>
        <v>0</v>
      </c>
      <c r="N42" s="10">
        <f>DIR!N42+'RET-SUS'!N42+CCI!N42+REVTES!N42+CCDE!N42</f>
        <v>0</v>
      </c>
      <c r="O42" s="37">
        <f t="shared" si="7"/>
        <v>0</v>
      </c>
      <c r="P42" s="10">
        <f>DIR!P42+'RET-SUS'!P42+CCI!P42+REVTES!P42+CCDE!P42</f>
        <v>0</v>
      </c>
      <c r="Q42" s="26"/>
      <c r="R42" s="17"/>
    </row>
    <row r="43" spans="1:18" ht="12.4" customHeight="1" x14ac:dyDescent="0.2">
      <c r="A43" s="18"/>
      <c r="B43" s="6" t="s">
        <v>142</v>
      </c>
      <c r="C43" s="10">
        <f>DIR!C43+'RET-SUS'!C43+CCI!C43+REVTES!C43+CCDE!C43</f>
        <v>0</v>
      </c>
      <c r="D43" s="10">
        <f>DIR!D43+'RET-SUS'!D43+CCI!D43+REVTES!D43+CCDE!D43</f>
        <v>0</v>
      </c>
      <c r="E43" s="10">
        <f>DIR!E43+'RET-SUS'!E43+CCI!E43+REVTES!E43+CCDE!E43</f>
        <v>3430</v>
      </c>
      <c r="F43" s="10">
        <f>DIR!F43+'RET-SUS'!F43+CCI!F43+REVTES!F43+CCDE!F43</f>
        <v>0</v>
      </c>
      <c r="G43" s="10">
        <f>DIR!G43+'RET-SUS'!G43+CCI!G43+REVTES!G43+CCDE!G43</f>
        <v>0</v>
      </c>
      <c r="H43" s="10">
        <f>DIR!H43+'RET-SUS'!H43+CCI!H43+REVTES!H43+CCDE!H43</f>
        <v>0</v>
      </c>
      <c r="I43" s="10">
        <f>DIR!I43+'RET-SUS'!I43+CCI!I43+REVTES!I43+CCDE!I43</f>
        <v>0</v>
      </c>
      <c r="J43" s="10">
        <f>DIR!J43+'RET-SUS'!J43+CCI!J43+REVTES!J43+CCDE!J43</f>
        <v>0</v>
      </c>
      <c r="K43" s="10">
        <f>DIR!K43+'RET-SUS'!K43+CCI!K43+REVTES!K43+CCDE!K43</f>
        <v>0</v>
      </c>
      <c r="L43" s="10">
        <f>DIR!L43+'RET-SUS'!L43+CCI!L43+REVTES!L43+CCDE!L43</f>
        <v>0</v>
      </c>
      <c r="M43" s="10">
        <f>DIR!M43+'RET-SUS'!M43+CCI!M43+REVTES!M43+CCDE!M43</f>
        <v>0</v>
      </c>
      <c r="N43" s="10">
        <f>DIR!N43+'RET-SUS'!N43+CCI!N43+REVTES!N43+CCDE!N43</f>
        <v>0</v>
      </c>
      <c r="O43" s="37">
        <f t="shared" si="7"/>
        <v>3430</v>
      </c>
      <c r="P43" s="10">
        <f>DIR!P43+'RET-SUS'!P43+CCI!P43+REVTES!P43+CCDE!P43</f>
        <v>0</v>
      </c>
      <c r="Q43" s="26"/>
      <c r="R43" s="17"/>
    </row>
    <row r="44" spans="1:18" ht="12.4" customHeight="1" x14ac:dyDescent="0.2">
      <c r="A44" s="18"/>
      <c r="B44" s="6" t="s">
        <v>161</v>
      </c>
      <c r="C44" s="10">
        <f>DIR!C44+'RET-SUS'!C44+CCI!C44+REVTES!C44+CCDE!C44</f>
        <v>0</v>
      </c>
      <c r="D44" s="10">
        <f>DIR!D44+'RET-SUS'!D44+CCI!D44+REVTES!D44+CCDE!D44</f>
        <v>0</v>
      </c>
      <c r="E44" s="10">
        <f>DIR!E44+'RET-SUS'!E44+CCI!E44+REVTES!E44+CCDE!E44</f>
        <v>0</v>
      </c>
      <c r="F44" s="10">
        <f>DIR!F44+'RET-SUS'!F44+CCI!F44+REVTES!F44+CCDE!F44</f>
        <v>0</v>
      </c>
      <c r="G44" s="10">
        <f>DIR!G44+'RET-SUS'!G44+CCI!G44+REVTES!G44+CCDE!G44</f>
        <v>0</v>
      </c>
      <c r="H44" s="10">
        <f>DIR!H44+'RET-SUS'!H44+CCI!H44+REVTES!H44+CCDE!H44</f>
        <v>0</v>
      </c>
      <c r="I44" s="10">
        <f>DIR!I44+'RET-SUS'!I44+CCI!I44+REVTES!I44+CCDE!I44</f>
        <v>0</v>
      </c>
      <c r="J44" s="10">
        <f>DIR!J44+'RET-SUS'!J44+CCI!J44+REVTES!J44+CCDE!J44</f>
        <v>0</v>
      </c>
      <c r="K44" s="10">
        <f>DIR!K44+'RET-SUS'!K44+CCI!K44+REVTES!K44+CCDE!K44</f>
        <v>0</v>
      </c>
      <c r="L44" s="10">
        <f>DIR!L44+'RET-SUS'!L44+CCI!L44+REVTES!L44+CCDE!L44</f>
        <v>0</v>
      </c>
      <c r="M44" s="10">
        <f>DIR!M44+'RET-SUS'!M44+CCI!M44+REVTES!M44+CCDE!M44</f>
        <v>0</v>
      </c>
      <c r="N44" s="10">
        <f>DIR!N44+'RET-SUS'!N44+CCI!N44+REVTES!N44+CCDE!N44</f>
        <v>0</v>
      </c>
      <c r="O44" s="37">
        <f>SUM(C44:N44)</f>
        <v>0</v>
      </c>
      <c r="P44" s="10">
        <f>DIR!P44+'RET-SUS'!P44+CCI!P44+REVTES!P44+CCDE!P44</f>
        <v>0</v>
      </c>
      <c r="Q44" s="26"/>
      <c r="R44" s="17"/>
    </row>
    <row r="45" spans="1:18" ht="12.4" customHeight="1" x14ac:dyDescent="0.2">
      <c r="A45" s="47"/>
      <c r="B45" s="6" t="s">
        <v>258</v>
      </c>
      <c r="C45" s="10">
        <f>DIR!C45+'RET-SUS'!C45+CCI!C45+REVTES!C45+CCDE!C45</f>
        <v>0</v>
      </c>
      <c r="D45" s="10">
        <f>DIR!D45+'RET-SUS'!D45+CCI!D45+REVTES!D45+CCDE!D45</f>
        <v>0</v>
      </c>
      <c r="E45" s="10">
        <f>DIR!E45+'RET-SUS'!E45+CCI!E45+REVTES!E45+CCDE!E45</f>
        <v>0</v>
      </c>
      <c r="F45" s="10">
        <f>DIR!F45+'RET-SUS'!F45+CCI!F45+REVTES!F45+CCDE!F45</f>
        <v>0</v>
      </c>
      <c r="G45" s="10">
        <f>DIR!G45+'RET-SUS'!G45+CCI!G45+REVTES!G45+CCDE!G45</f>
        <v>0</v>
      </c>
      <c r="H45" s="10">
        <f>DIR!H45+'RET-SUS'!H45+CCI!H45+REVTES!H45+CCDE!H45</f>
        <v>0</v>
      </c>
      <c r="I45" s="10">
        <f>DIR!I45+'RET-SUS'!I45+CCI!I45+REVTES!I45+CCDE!I45</f>
        <v>0</v>
      </c>
      <c r="J45" s="10">
        <f>DIR!J45+'RET-SUS'!J45+CCI!J45+REVTES!J45+CCDE!J45</f>
        <v>0</v>
      </c>
      <c r="K45" s="10">
        <f>DIR!K45+'RET-SUS'!K45+CCI!K45+REVTES!K45+CCDE!K45</f>
        <v>0</v>
      </c>
      <c r="L45" s="10">
        <f>DIR!L45+'RET-SUS'!L45+CCI!L45+REVTES!L45+CCDE!L45</f>
        <v>0</v>
      </c>
      <c r="M45" s="10">
        <f>DIR!M45+'RET-SUS'!M45+CCI!M45+REVTES!M45+CCDE!M45</f>
        <v>0</v>
      </c>
      <c r="N45" s="10">
        <f>DIR!N45+'RET-SUS'!N45+CCI!N45+REVTES!N45+CCDE!N45</f>
        <v>0</v>
      </c>
      <c r="O45" s="37">
        <f t="shared" si="7"/>
        <v>0</v>
      </c>
      <c r="P45" s="10">
        <f>DIR!P45+'RET-SUS'!P45+CCI!P45+REVTES!P45+CCDE!P45</f>
        <v>0</v>
      </c>
      <c r="Q45" s="26"/>
      <c r="R45" s="17"/>
    </row>
    <row r="46" spans="1:18" ht="12.4" customHeight="1" x14ac:dyDescent="0.2">
      <c r="A46" s="18"/>
      <c r="B46" s="6" t="s">
        <v>265</v>
      </c>
      <c r="C46" s="10">
        <f>DIR!C46+'RET-SUS'!C46+CCI!C46+REVTES!C46+CCDE!C46</f>
        <v>0</v>
      </c>
      <c r="D46" s="10">
        <f>DIR!D46+'RET-SUS'!D46+CCI!D46+REVTES!D46+CCDE!D46</f>
        <v>0</v>
      </c>
      <c r="E46" s="10">
        <f>DIR!E46+'RET-SUS'!E46+CCI!E46+REVTES!E46+CCDE!E46</f>
        <v>0</v>
      </c>
      <c r="F46" s="10">
        <f>DIR!F46+'RET-SUS'!F46+CCI!F46+REVTES!F46+CCDE!F46</f>
        <v>0</v>
      </c>
      <c r="G46" s="10">
        <f>DIR!G46+'RET-SUS'!G46+CCI!G46+REVTES!G46+CCDE!G46</f>
        <v>0</v>
      </c>
      <c r="H46" s="10">
        <f>DIR!H46+'RET-SUS'!H46+CCI!H46+REVTES!H46+CCDE!H46</f>
        <v>0</v>
      </c>
      <c r="I46" s="10">
        <f>DIR!I46+'RET-SUS'!I46+CCI!I46+REVTES!I46+CCDE!I46</f>
        <v>0</v>
      </c>
      <c r="J46" s="10">
        <f>DIR!J46+'RET-SUS'!J46+CCI!J46+REVTES!J46+CCDE!J46</f>
        <v>0</v>
      </c>
      <c r="K46" s="10">
        <f>DIR!K46+'RET-SUS'!K46+CCI!K46+REVTES!K46+CCDE!K46</f>
        <v>0</v>
      </c>
      <c r="L46" s="10">
        <f>DIR!L46+'RET-SUS'!L46+CCI!L46+REVTES!L46+CCDE!L46</f>
        <v>0</v>
      </c>
      <c r="M46" s="10">
        <f>DIR!M46+'RET-SUS'!M46+CCI!M46+REVTES!M46+CCDE!M46</f>
        <v>0</v>
      </c>
      <c r="N46" s="10">
        <f>DIR!N46+'RET-SUS'!N46+CCI!N46+REVTES!N46+CCDE!N46</f>
        <v>0</v>
      </c>
      <c r="O46" s="37">
        <f t="shared" si="7"/>
        <v>0</v>
      </c>
      <c r="P46" s="10">
        <f>DIR!P46+'RET-SUS'!P46+CCI!P46+REVTES!P46+CCDE!P46</f>
        <v>0</v>
      </c>
      <c r="Q46" s="26"/>
      <c r="R46" s="17"/>
    </row>
    <row r="47" spans="1:18" ht="12.4" customHeight="1" x14ac:dyDescent="0.2">
      <c r="A47" s="18"/>
      <c r="B47" s="6"/>
      <c r="C47" s="10">
        <f>DIR!C47+'RET-SUS'!C47+CCI!C47+REVTES!C47+CCDE!C47</f>
        <v>0</v>
      </c>
      <c r="D47" s="10">
        <f>DIR!D47+'RET-SUS'!D47+CCI!D47+REVTES!D47+CCDE!D47</f>
        <v>0</v>
      </c>
      <c r="E47" s="10">
        <f>DIR!E47+'RET-SUS'!E47+CCI!E47+REVTES!E47+CCDE!E47</f>
        <v>0</v>
      </c>
      <c r="F47" s="10">
        <f>DIR!F47+'RET-SUS'!F47+CCI!F47+REVTES!F47+CCDE!F47</f>
        <v>0</v>
      </c>
      <c r="G47" s="10">
        <f>DIR!G47+'RET-SUS'!G47+CCI!G47+REVTES!G47+CCDE!G47</f>
        <v>0</v>
      </c>
      <c r="H47" s="10">
        <f>DIR!H47+'RET-SUS'!H47+CCI!H47+REVTES!H47+CCDE!H47</f>
        <v>0</v>
      </c>
      <c r="I47" s="10">
        <f>DIR!I47+'RET-SUS'!I47+CCI!I47+REVTES!I47+CCDE!I47</f>
        <v>0</v>
      </c>
      <c r="J47" s="10">
        <f>DIR!J47+'RET-SUS'!J47+CCI!J47+REVTES!J47+CCDE!J47</f>
        <v>0</v>
      </c>
      <c r="K47" s="10">
        <f>DIR!K47+'RET-SUS'!K47+CCI!K47+REVTES!K47+CCDE!K47</f>
        <v>0</v>
      </c>
      <c r="L47" s="10">
        <f>DIR!L47+'RET-SUS'!L47+CCI!L47+REVTES!L47+CCDE!L47</f>
        <v>0</v>
      </c>
      <c r="M47" s="10">
        <f>DIR!M47+'RET-SUS'!M47+CCI!M47+REVTES!M47+CCDE!M47</f>
        <v>0</v>
      </c>
      <c r="N47" s="10">
        <f>DIR!N47+'RET-SUS'!N47+CCI!N47+REVTES!N47+CCDE!N47</f>
        <v>0</v>
      </c>
      <c r="O47" s="37">
        <f>SUM(C47:N47)</f>
        <v>0</v>
      </c>
      <c r="P47" s="10">
        <f>DIR!P47+'RET-SUS'!P47+CCI!P47+REVTES!P47+CCDE!P47</f>
        <v>0</v>
      </c>
      <c r="Q47" s="26"/>
      <c r="R47" s="17"/>
    </row>
    <row r="48" spans="1:18" ht="12.4" customHeight="1" x14ac:dyDescent="0.2">
      <c r="A48" s="18"/>
      <c r="B48" s="6"/>
      <c r="C48" s="10">
        <f>DIR!C48+'RET-SUS'!C48+CCI!C48+REVTES!C48+CCDE!C48</f>
        <v>0</v>
      </c>
      <c r="D48" s="10">
        <f>DIR!D48+'RET-SUS'!D48+CCI!D48+REVTES!D48+CCDE!D48</f>
        <v>0</v>
      </c>
      <c r="E48" s="10">
        <f>DIR!E48+'RET-SUS'!E48+CCI!E48+REVTES!E48+CCDE!E48</f>
        <v>0</v>
      </c>
      <c r="F48" s="10">
        <f>DIR!F48+'RET-SUS'!F48+CCI!F48+REVTES!F48+CCDE!F48</f>
        <v>0</v>
      </c>
      <c r="G48" s="10">
        <f>DIR!G48+'RET-SUS'!G48+CCI!G48+REVTES!G48+CCDE!G48</f>
        <v>0</v>
      </c>
      <c r="H48" s="10">
        <f>DIR!H48+'RET-SUS'!H48+CCI!H48+REVTES!H48+CCDE!H48</f>
        <v>0</v>
      </c>
      <c r="I48" s="10">
        <f>DIR!I48+'RET-SUS'!I48+CCI!I48+REVTES!I48+CCDE!I48</f>
        <v>0</v>
      </c>
      <c r="J48" s="10">
        <f>DIR!J48+'RET-SUS'!J48+CCI!J48+REVTES!J48+CCDE!J48</f>
        <v>0</v>
      </c>
      <c r="K48" s="10">
        <f>DIR!K48+'RET-SUS'!K48+CCI!K48+REVTES!K48+CCDE!K48</f>
        <v>0</v>
      </c>
      <c r="L48" s="10">
        <f>DIR!L48+'RET-SUS'!L48+CCI!L48+REVTES!L48+CCDE!L48</f>
        <v>0</v>
      </c>
      <c r="M48" s="10">
        <f>DIR!M48+'RET-SUS'!M48+CCI!M48+REVTES!M48+CCDE!M48</f>
        <v>0</v>
      </c>
      <c r="N48" s="10">
        <f>DIR!N48+'RET-SUS'!N48+CCI!N48+REVTES!N48+CCDE!N48</f>
        <v>0</v>
      </c>
      <c r="O48" s="37">
        <f>SUM(C48:N48)</f>
        <v>0</v>
      </c>
      <c r="P48" s="10">
        <f>DIR!P48+'RET-SUS'!P48+CCI!P48+REVTES!P48+CCDE!P48</f>
        <v>0</v>
      </c>
      <c r="Q48" s="26"/>
      <c r="R48" s="17"/>
    </row>
    <row r="49" spans="1:18" ht="12.4" customHeight="1" x14ac:dyDescent="0.2">
      <c r="A49" s="18"/>
      <c r="B49" s="6"/>
      <c r="C49" s="10">
        <f>DIR!C49+'RET-SUS'!C49+CCI!C49+REVTES!C49+CCDE!C49</f>
        <v>0</v>
      </c>
      <c r="D49" s="10">
        <f>DIR!D49+'RET-SUS'!D49+CCI!D49+REVTES!D49+CCDE!D49</f>
        <v>0</v>
      </c>
      <c r="E49" s="10">
        <f>DIR!E49+'RET-SUS'!E49+CCI!E49+REVTES!E49+CCDE!E49</f>
        <v>0</v>
      </c>
      <c r="F49" s="10">
        <f>DIR!F49+'RET-SUS'!F49+CCI!F49+REVTES!F49+CCDE!F49</f>
        <v>0</v>
      </c>
      <c r="G49" s="10">
        <f>DIR!G49+'RET-SUS'!G49+CCI!G49+REVTES!G49+CCDE!G49</f>
        <v>0</v>
      </c>
      <c r="H49" s="10">
        <f>DIR!H49+'RET-SUS'!H49+CCI!H49+REVTES!H49+CCDE!H49</f>
        <v>0</v>
      </c>
      <c r="I49" s="10">
        <f>DIR!I49+'RET-SUS'!I49+CCI!I49+REVTES!I49+CCDE!I49</f>
        <v>0</v>
      </c>
      <c r="J49" s="10">
        <f>DIR!J49+'RET-SUS'!J49+CCI!J49+REVTES!J49+CCDE!J49</f>
        <v>0</v>
      </c>
      <c r="K49" s="10">
        <f>DIR!K49+'RET-SUS'!K49+CCI!K49+REVTES!K49+CCDE!K49</f>
        <v>0</v>
      </c>
      <c r="L49" s="10">
        <f>DIR!L49+'RET-SUS'!L49+CCI!L49+REVTES!L49+CCDE!L49</f>
        <v>0</v>
      </c>
      <c r="M49" s="10">
        <f>DIR!M49+'RET-SUS'!M49+CCI!M49+REVTES!M49+CCDE!M49</f>
        <v>0</v>
      </c>
      <c r="N49" s="10">
        <f>DIR!N49+'RET-SUS'!N49+CCI!N49+REVTES!N49+CCDE!N49</f>
        <v>0</v>
      </c>
      <c r="O49" s="37">
        <f t="shared" ref="O49:O54" si="8">SUM(C49:N49)</f>
        <v>0</v>
      </c>
      <c r="P49" s="10">
        <f>DIR!P49+'RET-SUS'!P49+CCI!P49+REVTES!P49+CCDE!P49</f>
        <v>0</v>
      </c>
      <c r="Q49" s="26"/>
      <c r="R49" s="17"/>
    </row>
    <row r="50" spans="1:18" ht="12.4" customHeight="1" x14ac:dyDescent="0.2">
      <c r="A50" s="18"/>
      <c r="B50" s="6"/>
      <c r="C50" s="10">
        <f>DIR!C50+'RET-SUS'!C50+CCI!C50+REVTES!C50+CCDE!C50</f>
        <v>0</v>
      </c>
      <c r="D50" s="10">
        <f>DIR!D50+'RET-SUS'!D50+CCI!D50+REVTES!D50+CCDE!D50</f>
        <v>0</v>
      </c>
      <c r="E50" s="10">
        <f>DIR!E50+'RET-SUS'!E50+CCI!E50+REVTES!E50+CCDE!E50</f>
        <v>0</v>
      </c>
      <c r="F50" s="10">
        <f>DIR!F50+'RET-SUS'!F50+CCI!F50+REVTES!F50+CCDE!F50</f>
        <v>0</v>
      </c>
      <c r="G50" s="10">
        <f>DIR!G50+'RET-SUS'!G50+CCI!G50+REVTES!G50+CCDE!G50</f>
        <v>0</v>
      </c>
      <c r="H50" s="10">
        <f>DIR!H50+'RET-SUS'!H50+CCI!H50+REVTES!H50+CCDE!H50</f>
        <v>0</v>
      </c>
      <c r="I50" s="10">
        <f>DIR!I50+'RET-SUS'!I50+CCI!I50+REVTES!I50+CCDE!I50</f>
        <v>0</v>
      </c>
      <c r="J50" s="10">
        <f>DIR!J50+'RET-SUS'!J50+CCI!J50+REVTES!J50+CCDE!J50</f>
        <v>0</v>
      </c>
      <c r="K50" s="10">
        <f>DIR!K50+'RET-SUS'!K50+CCI!K50+REVTES!K50+CCDE!K50</f>
        <v>0</v>
      </c>
      <c r="L50" s="10">
        <f>DIR!L50+'RET-SUS'!L50+CCI!L50+REVTES!L50+CCDE!L50</f>
        <v>0</v>
      </c>
      <c r="M50" s="10">
        <f>DIR!M50+'RET-SUS'!M50+CCI!M50+REVTES!M50+CCDE!M50</f>
        <v>0</v>
      </c>
      <c r="N50" s="10">
        <f>DIR!N50+'RET-SUS'!N50+CCI!N50+REVTES!N50+CCDE!N50</f>
        <v>0</v>
      </c>
      <c r="O50" s="37">
        <f t="shared" si="8"/>
        <v>0</v>
      </c>
      <c r="P50" s="10">
        <f>DIR!P50+'RET-SUS'!P50+CCI!P50+REVTES!P50+CCDE!P50</f>
        <v>0</v>
      </c>
      <c r="Q50" s="26"/>
      <c r="R50" s="17"/>
    </row>
    <row r="51" spans="1:18" ht="12.4" customHeight="1" x14ac:dyDescent="0.2">
      <c r="A51" s="18"/>
      <c r="B51" s="6"/>
      <c r="C51" s="10">
        <f>DIR!C51+'RET-SUS'!C51+CCI!C51+REVTES!C52+CCDE!C51</f>
        <v>0</v>
      </c>
      <c r="D51" s="10">
        <f>DIR!D51+'RET-SUS'!D51+CCI!D51+REVTES!D52+CCDE!D51</f>
        <v>0</v>
      </c>
      <c r="E51" s="10">
        <f>DIR!E51+'RET-SUS'!E51+CCI!E51+REVTES!E52+CCDE!E51</f>
        <v>0</v>
      </c>
      <c r="F51" s="10">
        <f>DIR!F51+'RET-SUS'!F51+CCI!F51+REVTES!F52+CCDE!F51</f>
        <v>0</v>
      </c>
      <c r="G51" s="10">
        <f>DIR!G51+'RET-SUS'!G51+CCI!G51+REVTES!G52+CCDE!G51</f>
        <v>0</v>
      </c>
      <c r="H51" s="10">
        <f>DIR!H51+'RET-SUS'!H51+CCI!H51+REVTES!H51+CCDE!H51</f>
        <v>0</v>
      </c>
      <c r="I51" s="10">
        <f>DIR!I51+'RET-SUS'!I51+CCI!I51+REVTES!I52+CCDE!I51</f>
        <v>0</v>
      </c>
      <c r="J51" s="10">
        <f>DIR!J51+'RET-SUS'!J51+CCI!J51+REVTES!J52+CCDE!J51</f>
        <v>0</v>
      </c>
      <c r="K51" s="10">
        <f>DIR!K51+'RET-SUS'!K51+CCI!K51+REVTES!K52+CCDE!K51</f>
        <v>0</v>
      </c>
      <c r="L51" s="10">
        <f>DIR!L51+'RET-SUS'!L51+CCI!L51+REVTES!L52+CCDE!L51</f>
        <v>0</v>
      </c>
      <c r="M51" s="10">
        <f>DIR!M51+'RET-SUS'!M51+CCI!M51+REVTES!M52+CCDE!M51</f>
        <v>0</v>
      </c>
      <c r="N51" s="10">
        <f>DIR!N51+'RET-SUS'!N51+CCI!N51+REVTES!N52+CCDE!N51</f>
        <v>0</v>
      </c>
      <c r="O51" s="37">
        <f t="shared" si="8"/>
        <v>0</v>
      </c>
      <c r="P51" s="10">
        <f>DIR!P51+'RET-SUS'!P51+CCI!P51+REVTES!P52+CCDE!P51</f>
        <v>0</v>
      </c>
      <c r="Q51" s="26"/>
      <c r="R51" s="17"/>
    </row>
    <row r="52" spans="1:18" ht="12.4" customHeight="1" x14ac:dyDescent="0.2">
      <c r="A52" s="18"/>
      <c r="B52" s="6"/>
      <c r="C52" s="10">
        <f>DIR!C52+'RET-SUS'!C52+CCI!C52+REVTES!C53+CCDE!C52</f>
        <v>0</v>
      </c>
      <c r="D52" s="10">
        <f>DIR!D52+'RET-SUS'!D52+CCI!D52+REVTES!D53+CCDE!D52</f>
        <v>0</v>
      </c>
      <c r="E52" s="10">
        <f>DIR!E52+'RET-SUS'!E52+CCI!E52+REVTES!E53+CCDE!E52</f>
        <v>0</v>
      </c>
      <c r="F52" s="10">
        <f>DIR!F52+'RET-SUS'!F52+CCI!F52+REVTES!F53+CCDE!F52</f>
        <v>0</v>
      </c>
      <c r="G52" s="10">
        <f>DIR!G52+'RET-SUS'!G52+CCI!G52+REVTES!G53+CCDE!G52</f>
        <v>0</v>
      </c>
      <c r="H52" s="10">
        <f>DIR!H52+'RET-SUS'!H52+CCI!H52+REVTES!H52+CCDE!H52</f>
        <v>0</v>
      </c>
      <c r="I52" s="10">
        <f>DIR!I52+'RET-SUS'!I52+CCI!I52+REVTES!I53+CCDE!I52</f>
        <v>0</v>
      </c>
      <c r="J52" s="10">
        <f>DIR!J52+'RET-SUS'!J52+CCI!J52+REVTES!J53+CCDE!J52</f>
        <v>0</v>
      </c>
      <c r="K52" s="10">
        <f>DIR!K52+'RET-SUS'!K52+CCI!K52+REVTES!K53+CCDE!K52</f>
        <v>0</v>
      </c>
      <c r="L52" s="10">
        <f>DIR!L52+'RET-SUS'!L52+CCI!L52+REVTES!L53+CCDE!L52</f>
        <v>0</v>
      </c>
      <c r="M52" s="10">
        <f>DIR!M52+'RET-SUS'!M52+CCI!M52+REVTES!M53+CCDE!M52</f>
        <v>0</v>
      </c>
      <c r="N52" s="10">
        <f>DIR!N52+'RET-SUS'!N52+CCI!N52+REVTES!N53+CCDE!N52</f>
        <v>0</v>
      </c>
      <c r="O52" s="37">
        <f t="shared" si="8"/>
        <v>0</v>
      </c>
      <c r="P52" s="10">
        <f>DIR!P52+'RET-SUS'!P52+CCI!P52+REVTES!P53+CCDE!P52</f>
        <v>0</v>
      </c>
      <c r="Q52" s="26"/>
      <c r="R52" s="17"/>
    </row>
    <row r="53" spans="1:18" ht="12.4" customHeight="1" x14ac:dyDescent="0.2">
      <c r="A53" s="18"/>
      <c r="B53" s="6"/>
      <c r="C53" s="10">
        <f>DIR!C53+'RET-SUS'!C53+CCI!C53+REVTES!C54+CCDE!C53</f>
        <v>0</v>
      </c>
      <c r="D53" s="10">
        <f>DIR!D53+'RET-SUS'!D53+CCI!D53+REVTES!D54+CCDE!D53</f>
        <v>0</v>
      </c>
      <c r="E53" s="10">
        <f>DIR!E53+'RET-SUS'!E53+CCI!E53+REVTES!E54+CCDE!E53</f>
        <v>0</v>
      </c>
      <c r="F53" s="10">
        <f>DIR!F53+'RET-SUS'!F53+CCI!F53+REVTES!F54+CCDE!F53</f>
        <v>0</v>
      </c>
      <c r="G53" s="10">
        <f>DIR!G53+'RET-SUS'!G53+CCI!G53+REVTES!G54+CCDE!G53</f>
        <v>0</v>
      </c>
      <c r="H53" s="10">
        <f>DIR!H53+'RET-SUS'!H53+CCI!H53+REVTES!H53+CCDE!H53</f>
        <v>0</v>
      </c>
      <c r="I53" s="10">
        <f>DIR!I53+'RET-SUS'!I53+CCI!I53+REVTES!I54+CCDE!I53</f>
        <v>0</v>
      </c>
      <c r="J53" s="10">
        <f>DIR!J53+'RET-SUS'!J53+CCI!J53+REVTES!J54+CCDE!J53</f>
        <v>0</v>
      </c>
      <c r="K53" s="10">
        <f>DIR!K53+'RET-SUS'!K53+CCI!K53+REVTES!K54+CCDE!K53</f>
        <v>0</v>
      </c>
      <c r="L53" s="10">
        <f>DIR!L53+'RET-SUS'!L53+CCI!L53+REVTES!L54+CCDE!L53</f>
        <v>0</v>
      </c>
      <c r="M53" s="10">
        <f>DIR!M53+'RET-SUS'!M53+CCI!M53+REVTES!M54+CCDE!M53</f>
        <v>0</v>
      </c>
      <c r="N53" s="10">
        <f>DIR!N53+'RET-SUS'!N53+CCI!N53+REVTES!N54+CCDE!N53</f>
        <v>0</v>
      </c>
      <c r="O53" s="37">
        <f t="shared" si="8"/>
        <v>0</v>
      </c>
      <c r="P53" s="10">
        <f>DIR!P53+'RET-SUS'!P53+CCI!P53+REVTES!P54+CCDE!P53</f>
        <v>0</v>
      </c>
      <c r="Q53" s="26"/>
      <c r="R53" s="17"/>
    </row>
    <row r="54" spans="1:18" ht="12.4" customHeight="1" x14ac:dyDescent="0.2">
      <c r="A54" s="18"/>
      <c r="B54" s="6"/>
      <c r="C54" s="10">
        <f>DIR!C54+'RET-SUS'!C54+CCI!C54+REVTES!C55+CCDE!C54</f>
        <v>0</v>
      </c>
      <c r="D54" s="10">
        <f>DIR!D54+'RET-SUS'!D54+CCI!D54+REVTES!D55+CCDE!D54</f>
        <v>0</v>
      </c>
      <c r="E54" s="10">
        <f>DIR!E54+'RET-SUS'!E54+CCI!E54+REVTES!E55+CCDE!E54</f>
        <v>0</v>
      </c>
      <c r="F54" s="10">
        <f>DIR!F54+'RET-SUS'!F54+CCI!F54+REVTES!F55+CCDE!F54</f>
        <v>0</v>
      </c>
      <c r="G54" s="10">
        <f>DIR!G54+'RET-SUS'!G54+CCI!G54+REVTES!G55+CCDE!G54</f>
        <v>0</v>
      </c>
      <c r="H54" s="10">
        <f>DIR!H54+'RET-SUS'!H54+CCI!H54+REVTES!H54+CCDE!H54</f>
        <v>0</v>
      </c>
      <c r="I54" s="10">
        <f>DIR!I54+'RET-SUS'!I54+CCI!I54+REVTES!I55+CCDE!I54</f>
        <v>0</v>
      </c>
      <c r="J54" s="10">
        <f>DIR!J54+'RET-SUS'!J54+CCI!J54+REVTES!J55+CCDE!J54</f>
        <v>0</v>
      </c>
      <c r="K54" s="10">
        <f>DIR!K54+'RET-SUS'!K54+CCI!K54+REVTES!K55+CCDE!K54</f>
        <v>0</v>
      </c>
      <c r="L54" s="10">
        <f>DIR!L54+'RET-SUS'!L54+CCI!L54+REVTES!L55+CCDE!L54</f>
        <v>0</v>
      </c>
      <c r="M54" s="10">
        <f>DIR!M54+'RET-SUS'!M54+CCI!M54+REVTES!M55+CCDE!M54</f>
        <v>0</v>
      </c>
      <c r="N54" s="10">
        <f>DIR!N54+'RET-SUS'!N54+CCI!N54+REVTES!N55+CCDE!N54</f>
        <v>0</v>
      </c>
      <c r="O54" s="37">
        <f t="shared" si="8"/>
        <v>0</v>
      </c>
      <c r="P54" s="10">
        <f>DIR!P54+'RET-SUS'!P54+CCI!P54+REVTES!P55+CCDE!P54</f>
        <v>0</v>
      </c>
      <c r="Q54" s="26"/>
      <c r="R54" s="17"/>
    </row>
    <row r="55" spans="1:18" ht="13.5" customHeight="1" x14ac:dyDescent="0.2">
      <c r="A55" s="576">
        <v>40</v>
      </c>
      <c r="B55" s="128" t="s">
        <v>263</v>
      </c>
      <c r="C55" s="9">
        <f>SUM(C56:C58)</f>
        <v>0</v>
      </c>
      <c r="D55" s="9">
        <f t="shared" ref="D55:N55" si="9">SUM(D56:D58)</f>
        <v>0</v>
      </c>
      <c r="E55" s="9">
        <f t="shared" si="9"/>
        <v>0</v>
      </c>
      <c r="F55" s="9">
        <f t="shared" si="9"/>
        <v>0</v>
      </c>
      <c r="G55" s="9">
        <f t="shared" si="9"/>
        <v>0</v>
      </c>
      <c r="H55" s="9">
        <f t="shared" si="9"/>
        <v>0</v>
      </c>
      <c r="I55" s="9">
        <f t="shared" si="9"/>
        <v>0</v>
      </c>
      <c r="J55" s="9">
        <f t="shared" si="9"/>
        <v>0</v>
      </c>
      <c r="K55" s="9">
        <f t="shared" si="9"/>
        <v>0</v>
      </c>
      <c r="L55" s="9">
        <f t="shared" si="9"/>
        <v>0</v>
      </c>
      <c r="M55" s="9">
        <f t="shared" si="9"/>
        <v>0</v>
      </c>
      <c r="N55" s="9">
        <f t="shared" si="9"/>
        <v>0</v>
      </c>
      <c r="O55" s="8">
        <f>SUM(O56:O58)</f>
        <v>0</v>
      </c>
      <c r="P55" s="30">
        <f>DIR!P55+'RET-SUS'!P55+CCI!P55+REVTES!P59+CCDE!P55</f>
        <v>0</v>
      </c>
      <c r="Q55" s="42"/>
      <c r="R55" s="17"/>
    </row>
    <row r="56" spans="1:18" ht="12.4" customHeight="1" x14ac:dyDescent="0.2">
      <c r="A56" s="134"/>
      <c r="B56" s="709" t="s">
        <v>226</v>
      </c>
      <c r="C56" s="32">
        <f>DIR!C56+'RET-SUS'!C56+CCI!C56+REVTES!C56+CCDE!C56</f>
        <v>0</v>
      </c>
      <c r="D56" s="9">
        <f>DIR!D56+'RET-SUS'!D56+CCI!D56+REVTES!D56+CCDE!D56</f>
        <v>0</v>
      </c>
      <c r="E56" s="705">
        <f>DIR!E56+'RET-SUS'!E56+CCI!E56+REVTES!E56+CCDE!E56</f>
        <v>0</v>
      </c>
      <c r="F56" s="9">
        <f>DIR!F56+'RET-SUS'!F56+CCI!F56+REVTES!F56+CCDE!F56</f>
        <v>0</v>
      </c>
      <c r="G56" s="705">
        <f>DIR!G56+'RET-SUS'!G56+CCI!G56+REVTES!G56+CCDE!G56</f>
        <v>0</v>
      </c>
      <c r="H56" s="9">
        <f>DIR!H56+'RET-SUS'!H56+CCI!H56+REVTES!H56+CCDE!H56</f>
        <v>0</v>
      </c>
      <c r="I56" s="705">
        <f>DIR!I56+'RET-SUS'!I56+CCI!I56+REVTES!I56+CCDE!I56</f>
        <v>0</v>
      </c>
      <c r="J56" s="9">
        <f>DIR!J56+'RET-SUS'!J56+CCI!J56+REVTES!J56+CCDE!J56</f>
        <v>0</v>
      </c>
      <c r="K56" s="705">
        <f>DIR!K56+'RET-SUS'!K56+CCI!K56+REVTES!K56+CCDE!K56</f>
        <v>0</v>
      </c>
      <c r="L56" s="9">
        <f>DIR!L56+'RET-SUS'!L56+CCI!L56+REVTES!L56+CCDE!L56</f>
        <v>0</v>
      </c>
      <c r="M56" s="705">
        <f>DIR!M56+'RET-SUS'!M56+CCI!M56+REVTES!M56+CCDE!M56</f>
        <v>0</v>
      </c>
      <c r="N56" s="9">
        <f>DIR!N56+'RET-SUS'!N56+CCI!N56+REVTES!N56+CCDE!N56</f>
        <v>0</v>
      </c>
      <c r="O56" s="618">
        <f>C56+D56+E56+F56+G56+H56+I56+J56+K56+L56+M56+N56</f>
        <v>0</v>
      </c>
      <c r="P56" s="708"/>
      <c r="Q56" s="43"/>
    </row>
    <row r="57" spans="1:18" ht="12.4" customHeight="1" x14ac:dyDescent="0.2">
      <c r="A57" s="134"/>
      <c r="B57" s="709" t="s">
        <v>143</v>
      </c>
      <c r="C57" s="10">
        <f>DIR!C57+'RET-SUS'!C57+CCI!C57+REVTES!C57+CCDE!C57</f>
        <v>0</v>
      </c>
      <c r="D57" s="10">
        <f>DIR!D57+'RET-SUS'!D57+CCI!D57+REVTES!D57+CCDE!D57</f>
        <v>0</v>
      </c>
      <c r="E57" s="10">
        <f>DIR!E57+'RET-SUS'!E57+CCI!E57+REVTES!E57+CCDE!E57</f>
        <v>0</v>
      </c>
      <c r="F57" s="10">
        <f>DIR!F57+'RET-SUS'!F57+CCI!F57+REVTES!F57+CCDE!F57</f>
        <v>0</v>
      </c>
      <c r="G57" s="10">
        <f>DIR!G57+'RET-SUS'!G57+CCI!G57+REVTES!G57+CCDE!G57</f>
        <v>0</v>
      </c>
      <c r="H57" s="10">
        <f>DIR!H57+'RET-SUS'!H57+CCI!H57+REVTES!H57+CCDE!H57</f>
        <v>0</v>
      </c>
      <c r="I57" s="10">
        <f>DIR!I57+'RET-SUS'!I57+CCI!I57+REVTES!I57+CCDE!I57</f>
        <v>0</v>
      </c>
      <c r="J57" s="10">
        <f>DIR!J57+'RET-SUS'!J57+CCI!J57+REVTES!J57+CCDE!J57</f>
        <v>0</v>
      </c>
      <c r="K57" s="10">
        <f>DIR!K57+'RET-SUS'!K57+CCI!K57+REVTES!K57+CCDE!K57</f>
        <v>0</v>
      </c>
      <c r="L57" s="10">
        <f>DIR!L57+'RET-SUS'!L57+CCI!L57+REVTES!L57+CCDE!L57</f>
        <v>0</v>
      </c>
      <c r="M57" s="10">
        <f>DIR!M57+'RET-SUS'!M57+CCI!M57+REVTES!M57+CCDE!M57</f>
        <v>0</v>
      </c>
      <c r="N57" s="10">
        <f>DIR!N57+'RET-SUS'!N57+CCI!N57+REVTES!N57+CCDE!N57</f>
        <v>0</v>
      </c>
      <c r="O57" s="37">
        <f>C57+D57+E57+F57+G57+H57+I57+J57+K57+L57+M57+N57</f>
        <v>0</v>
      </c>
      <c r="P57" s="10"/>
      <c r="Q57" s="26"/>
    </row>
    <row r="58" spans="1:18" ht="12.4" customHeight="1" x14ac:dyDescent="0.2">
      <c r="A58" s="133"/>
      <c r="B58" s="5" t="s">
        <v>312</v>
      </c>
      <c r="C58" s="39">
        <f>DIR!C58+'RET-SUS'!C58+CCI!C58+REVTES!C58+CCDE!C58</f>
        <v>0</v>
      </c>
      <c r="D58" s="40">
        <f>DIR!D58+'RET-SUS'!D58+CCI!D58+REVTES!D58+CCDE!D58</f>
        <v>0</v>
      </c>
      <c r="E58" s="706">
        <f>DIR!E58+'RET-SUS'!E58+CCI!E58+REVTES!E58+CCDE!E58</f>
        <v>0</v>
      </c>
      <c r="F58" s="40">
        <f>DIR!F58+'RET-SUS'!F58+CCI!F58+REVTES!F58+CCDE!F58</f>
        <v>0</v>
      </c>
      <c r="G58" s="706">
        <f>DIR!G58+'RET-SUS'!G58+CCI!G58+REVTES!G58+CCDE!G58</f>
        <v>0</v>
      </c>
      <c r="H58" s="40">
        <f>DIR!H58+'RET-SUS'!H58+CCI!H58+REVTES!H58+CCDE!H58</f>
        <v>0</v>
      </c>
      <c r="I58" s="706">
        <f>DIR!I58+'RET-SUS'!I58+CCI!I58+REVTES!I58+CCDE!I58</f>
        <v>0</v>
      </c>
      <c r="J58" s="40">
        <f>DIR!J58+'RET-SUS'!J58+CCI!J58+REVTES!J58+CCDE!J58</f>
        <v>0</v>
      </c>
      <c r="K58" s="706">
        <f>DIR!K58+'RET-SUS'!K58+CCI!K58+REVTES!K58+CCDE!K58</f>
        <v>0</v>
      </c>
      <c r="L58" s="40">
        <f>DIR!L58+'RET-SUS'!L58+CCI!L58+REVTES!L58+CCDE!L58</f>
        <v>0</v>
      </c>
      <c r="M58" s="706">
        <f>DIR!M58+'RET-SUS'!M58+CCI!M58+REVTES!M58+CCDE!M58</f>
        <v>0</v>
      </c>
      <c r="N58" s="40">
        <f>DIR!N58+'RET-SUS'!N58+CCI!N58+REVTES!N58+CCDE!N58</f>
        <v>0</v>
      </c>
      <c r="O58" s="114">
        <f>C58+D58+E58+F58+G58+H58+I58+J58+K58+L58+M58+N58</f>
        <v>0</v>
      </c>
      <c r="P58" s="704"/>
      <c r="Q58" s="48"/>
    </row>
    <row r="59" spans="1:18" ht="14.25" customHeight="1" x14ac:dyDescent="0.2">
      <c r="A59" s="206">
        <v>47</v>
      </c>
      <c r="B59" s="145" t="s">
        <v>38</v>
      </c>
      <c r="C59" s="40">
        <f>SUM(C60:C61)</f>
        <v>0</v>
      </c>
      <c r="D59" s="40">
        <f t="shared" ref="D59:N59" si="10">SUM(D60:D61)</f>
        <v>0</v>
      </c>
      <c r="E59" s="40">
        <f t="shared" si="10"/>
        <v>0</v>
      </c>
      <c r="F59" s="40">
        <f t="shared" si="10"/>
        <v>0</v>
      </c>
      <c r="G59" s="40">
        <f t="shared" si="10"/>
        <v>0</v>
      </c>
      <c r="H59" s="40">
        <f t="shared" si="10"/>
        <v>0</v>
      </c>
      <c r="I59" s="40">
        <f t="shared" si="10"/>
        <v>0</v>
      </c>
      <c r="J59" s="40">
        <f t="shared" si="10"/>
        <v>0</v>
      </c>
      <c r="K59" s="40">
        <f t="shared" si="10"/>
        <v>0</v>
      </c>
      <c r="L59" s="40">
        <f t="shared" si="10"/>
        <v>0</v>
      </c>
      <c r="M59" s="40">
        <f t="shared" si="10"/>
        <v>0</v>
      </c>
      <c r="N59" s="40">
        <f t="shared" si="10"/>
        <v>0</v>
      </c>
      <c r="O59" s="39">
        <f>SUM(O60:O61)</f>
        <v>0</v>
      </c>
      <c r="P59" s="40">
        <f>DIR!P59+'RET-SUS'!P59+CCI!P59+REVTES!P59+CCDE!P59</f>
        <v>0</v>
      </c>
      <c r="Q59" s="48"/>
      <c r="R59" s="17"/>
    </row>
    <row r="60" spans="1:18" ht="14.25" customHeight="1" x14ac:dyDescent="0.2">
      <c r="A60" s="135"/>
      <c r="B60" s="6" t="s">
        <v>218</v>
      </c>
      <c r="C60" s="10">
        <f>DIR!C60+'RET-SUS'!C60+CCI!C60+REVTES!C60+CCDE!C60</f>
        <v>0</v>
      </c>
      <c r="D60" s="10">
        <f>DIR!D60+'RET-SUS'!D60+CCI!D60+REVTES!D60+CCDE!D60</f>
        <v>0</v>
      </c>
      <c r="E60" s="10">
        <f>DIR!E60+'RET-SUS'!E60+CCI!E60+REVTES!E60+CCDE!E60</f>
        <v>0</v>
      </c>
      <c r="F60" s="10">
        <f>DIR!F60+'RET-SUS'!F60+CCI!F60+REVTES!F60+CCDE!F60</f>
        <v>0</v>
      </c>
      <c r="G60" s="10">
        <f>DIR!G60+'RET-SUS'!G60+CCI!G60+REVTES!G60+CCDE!G60</f>
        <v>0</v>
      </c>
      <c r="H60" s="10">
        <f>DIR!H60+'RET-SUS'!H60+CCI!H60+REVTES!H60+CCDE!H60</f>
        <v>0</v>
      </c>
      <c r="I60" s="10">
        <f>DIR!I60+'RET-SUS'!I60+CCI!I60+REVTES!I60+CCDE!I60</f>
        <v>0</v>
      </c>
      <c r="J60" s="10">
        <f>DIR!J60+'RET-SUS'!J60+CCI!J60+REVTES!J60+CCDE!J60</f>
        <v>0</v>
      </c>
      <c r="K60" s="10">
        <f>DIR!K60+'RET-SUS'!K60+CCI!K60+REVTES!K60+CCDE!K60</f>
        <v>0</v>
      </c>
      <c r="L60" s="10">
        <f>DIR!L60+'RET-SUS'!L60+CCI!L60+REVTES!L60+CCDE!L60</f>
        <v>0</v>
      </c>
      <c r="M60" s="10">
        <f>DIR!M60+'RET-SUS'!M60+CCI!M60+REVTES!M60+CCDE!M60</f>
        <v>0</v>
      </c>
      <c r="N60" s="10">
        <f>DIR!N60+'RET-SUS'!N60+CCI!N60+REVTES!N60+CCDE!N60</f>
        <v>0</v>
      </c>
      <c r="O60" s="37">
        <f t="shared" ref="O60:O65" si="11">SUM(C60:N60)</f>
        <v>0</v>
      </c>
      <c r="P60" s="37"/>
      <c r="Q60" s="26"/>
      <c r="R60" s="17"/>
    </row>
    <row r="61" spans="1:18" ht="14.25" customHeight="1" x14ac:dyDescent="0.2">
      <c r="A61" s="134"/>
      <c r="B61" s="5" t="s">
        <v>237</v>
      </c>
      <c r="C61" s="40">
        <f>DIR!C61+'RET-SUS'!C61+CCI!C61+REVTES!C61+CCDE!C61</f>
        <v>0</v>
      </c>
      <c r="D61" s="40">
        <f>DIR!D61+'RET-SUS'!D61+CCI!D61+REVTES!D61+CCDE!D61</f>
        <v>0</v>
      </c>
      <c r="E61" s="40">
        <f>DIR!E61+'RET-SUS'!E61+CCI!E61+REVTES!E61+CCDE!E61</f>
        <v>0</v>
      </c>
      <c r="F61" s="40">
        <f>DIR!F61+'RET-SUS'!F61+CCI!F61+REVTES!F61+CCDE!F61</f>
        <v>0</v>
      </c>
      <c r="G61" s="40">
        <f>DIR!G61+'RET-SUS'!G61+CCI!G61+REVTES!G61+CCDE!G61</f>
        <v>0</v>
      </c>
      <c r="H61" s="40">
        <f>DIR!H61+'RET-SUS'!H61+CCI!H61+REVTES!H61+CCDE!H61</f>
        <v>0</v>
      </c>
      <c r="I61" s="40">
        <f>DIR!I61+'RET-SUS'!I61+CCI!I61+REVTES!I61+CCDE!I61</f>
        <v>0</v>
      </c>
      <c r="J61" s="40">
        <f>DIR!J61+'RET-SUS'!J61+CCI!J61+REVTES!J61+CCDE!J61</f>
        <v>0</v>
      </c>
      <c r="K61" s="40">
        <f>DIR!K61+'RET-SUS'!K61+CCI!K61+REVTES!K61+CCDE!K61</f>
        <v>0</v>
      </c>
      <c r="L61" s="40">
        <f>DIR!L61+'RET-SUS'!L61+CCI!L61+REVTES!L61+CCDE!L61</f>
        <v>0</v>
      </c>
      <c r="M61" s="40">
        <f>DIR!M61+'RET-SUS'!M61+CCI!M61+REVTES!M61+CCDE!M61</f>
        <v>0</v>
      </c>
      <c r="N61" s="40">
        <f>DIR!N61+'RET-SUS'!N61+CCI!N61+REVTES!N61+CCDE!N61</f>
        <v>0</v>
      </c>
      <c r="O61" s="39">
        <f t="shared" si="11"/>
        <v>0</v>
      </c>
      <c r="P61" s="40"/>
      <c r="Q61" s="48"/>
      <c r="R61" s="17"/>
    </row>
    <row r="62" spans="1:18" ht="14.25" customHeight="1" x14ac:dyDescent="0.2">
      <c r="A62" s="136">
        <v>49</v>
      </c>
      <c r="B62" s="128" t="s">
        <v>432</v>
      </c>
      <c r="C62" s="40">
        <f>DIR!C62+'RET-SUS'!C62+CCI!C62+REVTES!C62+CCDE!C62</f>
        <v>190</v>
      </c>
      <c r="D62" s="40">
        <f>DIR!D62+'RET-SUS'!D62+CCI!D62+REVTES!D62+CCDE!D62</f>
        <v>200</v>
      </c>
      <c r="E62" s="40">
        <f>DIR!E62+'RET-SUS'!E62+CCI!E62+REVTES!E62+CCDE!E62</f>
        <v>0</v>
      </c>
      <c r="F62" s="40">
        <f>DIR!F62+'RET-SUS'!F62+CCI!F62+REVTES!F62+CCDE!F62</f>
        <v>0</v>
      </c>
      <c r="G62" s="40">
        <f>DIR!G62+'RET-SUS'!G62+CCI!G62+REVTES!G62+CCDE!G62</f>
        <v>0</v>
      </c>
      <c r="H62" s="40">
        <f>DIR!H62+'RET-SUS'!H62+CCI!H62+REVTES!H62+CCDE!H62</f>
        <v>0</v>
      </c>
      <c r="I62" s="40">
        <f>DIR!I62+'RET-SUS'!I62+CCI!I62+REVTES!I62+CCDE!I62</f>
        <v>0</v>
      </c>
      <c r="J62" s="40">
        <f>DIR!J62+'RET-SUS'!J62+CCI!J62+REVTES!J62+CCDE!J62</f>
        <v>0</v>
      </c>
      <c r="K62" s="40">
        <f>DIR!K62+'RET-SUS'!K62+CCI!K62+REVTES!K62+CCDE!K62</f>
        <v>0</v>
      </c>
      <c r="L62" s="40">
        <f>DIR!L62+'RET-SUS'!L62+CCI!L62+REVTES!L62+CCDE!L62</f>
        <v>0</v>
      </c>
      <c r="M62" s="40">
        <f>DIR!M62+'RET-SUS'!M62+CCI!M62+REVTES!M62+CCDE!M62</f>
        <v>0</v>
      </c>
      <c r="N62" s="40">
        <f>DIR!N62+'RET-SUS'!N62+CCI!N62+REVTES!N62+CCDE!N62</f>
        <v>0</v>
      </c>
      <c r="O62" s="30">
        <f t="shared" si="11"/>
        <v>390</v>
      </c>
      <c r="P62" s="40"/>
      <c r="Q62" s="48"/>
      <c r="R62" s="17"/>
    </row>
    <row r="63" spans="1:18" ht="14.65" customHeight="1" x14ac:dyDescent="0.2">
      <c r="A63" s="132">
        <v>92</v>
      </c>
      <c r="B63" s="128" t="s">
        <v>250</v>
      </c>
      <c r="C63" s="8">
        <f>DIR!C63+'RET-SUS'!C63+CCI!C63+REVTES!C63+CCDE!C63</f>
        <v>4443.3500000000004</v>
      </c>
      <c r="D63" s="8">
        <f>DIR!D63+'RET-SUS'!D63+CCI!D63+REVTES!D63+CCDE!D63</f>
        <v>0</v>
      </c>
      <c r="E63" s="8">
        <f>DIR!E63+'RET-SUS'!E63+CCI!E63+REVTES!E63+CCDE!E63</f>
        <v>0</v>
      </c>
      <c r="F63" s="8">
        <f>DIR!F63+'RET-SUS'!F63+CCI!F63+REVTES!F63+CCDE!F63</f>
        <v>0</v>
      </c>
      <c r="G63" s="8">
        <f>DIR!G63+'RET-SUS'!G63+CCI!G63+REVTES!G63+CCDE!G63</f>
        <v>0</v>
      </c>
      <c r="H63" s="8">
        <f>DIR!H63+'RET-SUS'!H63+CCI!H63+REVTES!H63+CCDE!H63</f>
        <v>0</v>
      </c>
      <c r="I63" s="8">
        <f>DIR!I63+'RET-SUS'!I63+CCI!I63+REVTES!I63+CCDE!I63</f>
        <v>0</v>
      </c>
      <c r="J63" s="8">
        <f>DIR!J63+'RET-SUS'!J63+CCI!J63+REVTES!J63+CCDE!J63</f>
        <v>0</v>
      </c>
      <c r="K63" s="8">
        <f>DIR!K63+'RET-SUS'!K63+CCI!K63+REVTES!K63+CCDE!K63</f>
        <v>0</v>
      </c>
      <c r="L63" s="8">
        <f>DIR!L63+'RET-SUS'!L63+CCI!L63+REVTES!L63+CCDE!L63</f>
        <v>0</v>
      </c>
      <c r="M63" s="8">
        <f>DIR!M63+'RET-SUS'!M63+CCI!M63+REVTES!M63+CCDE!M63</f>
        <v>0</v>
      </c>
      <c r="N63" s="8">
        <f>DIR!N63+'RET-SUS'!N63+CCI!N63+REVTES!N63+CCDE!N63</f>
        <v>0</v>
      </c>
      <c r="O63" s="30">
        <f t="shared" si="11"/>
        <v>4443.3500000000004</v>
      </c>
      <c r="P63" s="8">
        <f>DIR!P63+'RET-SUS'!P63+CCI!P63+REVTES!P63+CCDE!P63</f>
        <v>0</v>
      </c>
      <c r="Q63" s="42" t="e">
        <f>O63/P63*100</f>
        <v>#DIV/0!</v>
      </c>
      <c r="R63" s="17"/>
    </row>
    <row r="64" spans="1:18" ht="14.25" customHeight="1" x14ac:dyDescent="0.2">
      <c r="A64" s="127">
        <v>93</v>
      </c>
      <c r="B64" s="128" t="s">
        <v>36</v>
      </c>
      <c r="C64" s="8">
        <f>DIR!C64+'RET-SUS'!C64+CCI!C64+REVTES!C64+CCDE!C64</f>
        <v>0</v>
      </c>
      <c r="D64" s="8">
        <f>DIR!D64+'RET-SUS'!D64+CCI!D64+REVTES!D64+CCDE!D64</f>
        <v>0</v>
      </c>
      <c r="E64" s="8">
        <f>DIR!E64+'RET-SUS'!E64+CCI!E64+REVTES!E64+CCDE!E64</f>
        <v>0</v>
      </c>
      <c r="F64" s="8">
        <f>DIR!F64+'RET-SUS'!F64+CCI!F64+REVTES!F64+CCDE!F64</f>
        <v>0</v>
      </c>
      <c r="G64" s="8">
        <f>DIR!G64+'RET-SUS'!G64+CCI!G64+REVTES!G64+CCDE!G64</f>
        <v>0</v>
      </c>
      <c r="H64" s="8">
        <f>DIR!H64+'RET-SUS'!H64+CCI!H64+REVTES!H64+CCDE!H64</f>
        <v>0</v>
      </c>
      <c r="I64" s="8">
        <f>DIR!I64+'RET-SUS'!I64+CCI!I64+REVTES!I64+CCDE!I64</f>
        <v>0</v>
      </c>
      <c r="J64" s="8">
        <f>DIR!J64+'RET-SUS'!J64+CCI!J64+REVTES!J64+CCDE!J64</f>
        <v>0</v>
      </c>
      <c r="K64" s="8">
        <f>DIR!K64+'RET-SUS'!K64+CCI!K64+REVTES!K64+CCDE!K64</f>
        <v>0</v>
      </c>
      <c r="L64" s="8">
        <f>DIR!L64+'RET-SUS'!L64+CCI!L64+REVTES!L64+CCDE!L64</f>
        <v>0</v>
      </c>
      <c r="M64" s="8">
        <f>DIR!M64+'RET-SUS'!M64+CCI!M64+REVTES!M64+CCDE!M64</f>
        <v>0</v>
      </c>
      <c r="N64" s="8">
        <f>DIR!N64+'RET-SUS'!N64+CCI!N64+REVTES!N64+CCDE!N64</f>
        <v>0</v>
      </c>
      <c r="O64" s="30">
        <f t="shared" si="11"/>
        <v>0</v>
      </c>
      <c r="P64" s="8"/>
      <c r="Q64" s="42"/>
      <c r="R64" s="17"/>
    </row>
    <row r="65" spans="1:18" ht="14.25" customHeight="1" thickBot="1" x14ac:dyDescent="0.25">
      <c r="A65" s="134">
        <v>20</v>
      </c>
      <c r="B65" s="137" t="s">
        <v>236</v>
      </c>
      <c r="C65" s="124">
        <f>DIR!C65+'RET-SUS'!C65+CCI!C65+REVTES!C65+CCDE!C65</f>
        <v>0</v>
      </c>
      <c r="D65" s="124">
        <f>DIR!D65+'RET-SUS'!D65+CCI!D65+REVTES!D65+CCDE!D65</f>
        <v>0</v>
      </c>
      <c r="E65" s="124">
        <f>DIR!E65+'RET-SUS'!E65+CCI!E65+REVTES!E65+CCDE!E65</f>
        <v>0</v>
      </c>
      <c r="F65" s="124">
        <f>DIR!F65+'RET-SUS'!F65+CCI!F65+REVTES!F65+CCDE!F65</f>
        <v>0</v>
      </c>
      <c r="G65" s="124">
        <f>DIR!G65+'RET-SUS'!G65+CCI!G65+REVTES!G65+CCDE!G65</f>
        <v>0</v>
      </c>
      <c r="H65" s="124">
        <f>DIR!H65+'RET-SUS'!H65+CCI!H65+REVTES!H65+CCDE!H65</f>
        <v>0</v>
      </c>
      <c r="I65" s="124">
        <f>DIR!I65+'RET-SUS'!I65+CCI!I65+REVTES!I65+CCDE!I65</f>
        <v>0</v>
      </c>
      <c r="J65" s="124">
        <f>DIR!J65+'RET-SUS'!J65+CCI!J65+REVTES!J65+CCDE!J65</f>
        <v>0</v>
      </c>
      <c r="K65" s="124">
        <f>DIR!K65+'RET-SUS'!K65+CCI!K65+REVTES!K65+CCDE!K65</f>
        <v>0</v>
      </c>
      <c r="L65" s="124">
        <f>DIR!L65+'RET-SUS'!L65+CCI!L65+REVTES!L65+CCDE!L65</f>
        <v>0</v>
      </c>
      <c r="M65" s="124">
        <f>DIR!M65+'RET-SUS'!M65+CCI!M65+REVTES!M65+CCDE!M65</f>
        <v>0</v>
      </c>
      <c r="N65" s="124">
        <f>DIR!N65+'RET-SUS'!N65+CCI!N65+REVTES!N65+CCDE!N65</f>
        <v>0</v>
      </c>
      <c r="O65" s="506">
        <f t="shared" si="11"/>
        <v>0</v>
      </c>
      <c r="P65" s="124"/>
      <c r="Q65" s="188"/>
      <c r="R65" s="17"/>
    </row>
    <row r="66" spans="1:18" ht="17.25" customHeight="1" thickBot="1" x14ac:dyDescent="0.25">
      <c r="A66" s="879" t="s">
        <v>162</v>
      </c>
      <c r="B66" s="880"/>
      <c r="C66" s="501">
        <f>C4+C5+C6+C11+C16+C19+C25+C55+C59+C62+C63+C64+C65</f>
        <v>278980.3</v>
      </c>
      <c r="D66" s="501">
        <f t="shared" ref="D66:N66" si="12">D4+D5+D6+D11+D16+D19+D25+D55+D59+D62+D63+D64+D65</f>
        <v>212969.61000000002</v>
      </c>
      <c r="E66" s="501">
        <f t="shared" si="12"/>
        <v>13641.439999999999</v>
      </c>
      <c r="F66" s="501">
        <f t="shared" si="12"/>
        <v>0</v>
      </c>
      <c r="G66" s="501">
        <f t="shared" si="12"/>
        <v>0</v>
      </c>
      <c r="H66" s="501">
        <f t="shared" si="12"/>
        <v>0</v>
      </c>
      <c r="I66" s="501">
        <f t="shared" si="12"/>
        <v>0</v>
      </c>
      <c r="J66" s="501">
        <f t="shared" si="12"/>
        <v>0</v>
      </c>
      <c r="K66" s="501">
        <f t="shared" si="12"/>
        <v>0</v>
      </c>
      <c r="L66" s="501">
        <f t="shared" si="12"/>
        <v>0</v>
      </c>
      <c r="M66" s="501">
        <f t="shared" si="12"/>
        <v>0</v>
      </c>
      <c r="N66" s="501">
        <f t="shared" si="12"/>
        <v>0</v>
      </c>
      <c r="O66" s="501">
        <f>O4+O5+O6+O11+O16+O19+O25+O55+O59+O62+O63+O64+O65</f>
        <v>505591.35</v>
      </c>
      <c r="P66" s="501">
        <f>P4+P5+P6+P11+P16+P19+P25+P55+P59+P62+P63+P64+P65</f>
        <v>0</v>
      </c>
      <c r="Q66" s="512" t="e">
        <f>O66/P66*100</f>
        <v>#DIV/0!</v>
      </c>
      <c r="R66" s="17"/>
    </row>
    <row r="67" spans="1:18" ht="17.25" hidden="1" customHeight="1" thickBot="1" x14ac:dyDescent="0.25">
      <c r="A67" s="138">
        <v>51</v>
      </c>
      <c r="B67" s="146" t="s">
        <v>152</v>
      </c>
      <c r="C67" s="11">
        <f>DIR!C67+'RET-SUS'!C67+CCI!C67+REVTES!C67+CCDE!C67</f>
        <v>0</v>
      </c>
      <c r="D67" s="11">
        <f>DIR!D67+'RET-SUS'!D67+CCI!D67+REVTES!D67+CCDE!D67</f>
        <v>0</v>
      </c>
      <c r="E67" s="11">
        <f>DIR!E67+'RET-SUS'!E67+CCI!E67+REVTES!E67+CCDE!E67</f>
        <v>0</v>
      </c>
      <c r="F67" s="11">
        <f>DIR!F67+'RET-SUS'!F67+CCI!F67+REVTES!F67+CCDE!F67</f>
        <v>0</v>
      </c>
      <c r="G67" s="11">
        <f>DIR!G67+'RET-SUS'!G67+CCI!G67+REVTES!G67+CCDE!G67</f>
        <v>0</v>
      </c>
      <c r="H67" s="11">
        <f>DIR!H67+'RET-SUS'!H67+CCI!H67+REVTES!H67+CCDE!H67</f>
        <v>0</v>
      </c>
      <c r="I67" s="11">
        <f>DIR!I67+'RET-SUS'!I67+CCI!I67+REVTES!I67+CCDE!I67</f>
        <v>0</v>
      </c>
      <c r="J67" s="11">
        <f>DIR!J67+'RET-SUS'!J67+CCI!J67+REVTES!J67+CCDE!J67</f>
        <v>0</v>
      </c>
      <c r="K67" s="11">
        <f>DIR!K67+'RET-SUS'!K67+CCI!K67+REVTES!K67+CCDE!K67</f>
        <v>0</v>
      </c>
      <c r="L67" s="11">
        <f>DIR!L67+'RET-SUS'!L67+CCI!L67+REVTES!L67+CCDE!L67</f>
        <v>0</v>
      </c>
      <c r="M67" s="11">
        <f>DIR!M67+'RET-SUS'!M67+CCI!M67+REVTES!M67+CCDE!M67</f>
        <v>0</v>
      </c>
      <c r="N67" s="11">
        <f>DIR!N67+'RET-SUS'!N67+CCI!N67+REVTES!N67+CCDE!N67</f>
        <v>0</v>
      </c>
      <c r="O67" s="35">
        <f>SUM(C67:N67)</f>
        <v>0</v>
      </c>
      <c r="P67" s="11"/>
      <c r="Q67" s="36"/>
      <c r="R67" s="17"/>
    </row>
    <row r="68" spans="1:18" ht="15" customHeight="1" thickBot="1" x14ac:dyDescent="0.25">
      <c r="A68" s="195">
        <v>52</v>
      </c>
      <c r="B68" s="139" t="s">
        <v>164</v>
      </c>
      <c r="C68" s="12">
        <f>DIR!C68+'RET-SUS'!C68+CCI!C68+REVTES!C68+CCDE!C68</f>
        <v>0</v>
      </c>
      <c r="D68" s="12">
        <f>DIR!D68+'RET-SUS'!D68+CCI!D68+REVTES!D68+CCDE!D68</f>
        <v>0</v>
      </c>
      <c r="E68" s="12">
        <f>DIR!E68+'RET-SUS'!E68+CCI!E68+REVTES!E68+CCDE!E68</f>
        <v>0</v>
      </c>
      <c r="F68" s="12">
        <f>DIR!F68+'RET-SUS'!F68+CCI!F68+REVTES!F68+CCDE!F68</f>
        <v>0</v>
      </c>
      <c r="G68" s="12">
        <f>DIR!G68+'RET-SUS'!G68+CCI!G68+REVTES!G68+CCDE!G68</f>
        <v>0</v>
      </c>
      <c r="H68" s="12">
        <f>DIR!H68+'RET-SUS'!H68+CCI!H68+REVTES!H68+CCDE!H68</f>
        <v>0</v>
      </c>
      <c r="I68" s="12">
        <f>DIR!I68+'RET-SUS'!I68+CCI!I68+REVTES!I68+CCDE!I68</f>
        <v>0</v>
      </c>
      <c r="J68" s="12">
        <f>DIR!J68+'RET-SUS'!J68+CCI!J68+REVTES!J68+CCDE!J68</f>
        <v>0</v>
      </c>
      <c r="K68" s="12">
        <f>DIR!K68+'RET-SUS'!K68+CCI!K68+REVTES!K68+CCDE!K68</f>
        <v>0</v>
      </c>
      <c r="L68" s="12">
        <f>DIR!L68+'RET-SUS'!L68+CCI!L68+REVTES!L68+CCDE!L68</f>
        <v>0</v>
      </c>
      <c r="M68" s="12">
        <f>DIR!M68+'RET-SUS'!M68+CCI!M68+REVTES!M68+CCDE!M68</f>
        <v>0</v>
      </c>
      <c r="N68" s="12">
        <f>DIR!N68+'RET-SUS'!N68+CCI!N68+REVTES!N68+CCDE!N68</f>
        <v>0</v>
      </c>
      <c r="O68" s="41">
        <f>SUM(C68:N68)</f>
        <v>0</v>
      </c>
      <c r="P68" s="11">
        <f>DIR!P68+'RET-SUS'!P68+CCI!P68+REVTES!P68+CCDE!P68</f>
        <v>0</v>
      </c>
      <c r="Q68" s="196" t="e">
        <f>O68/P68*100</f>
        <v>#DIV/0!</v>
      </c>
      <c r="R68" s="17"/>
    </row>
    <row r="69" spans="1:18" ht="15" customHeight="1" thickBot="1" x14ac:dyDescent="0.25">
      <c r="A69" s="877" t="s">
        <v>163</v>
      </c>
      <c r="B69" s="878"/>
      <c r="C69" s="310">
        <f>SUM(C66:C68)</f>
        <v>278980.3</v>
      </c>
      <c r="D69" s="310">
        <f t="shared" ref="D69:M69" si="13">SUM(D66:D68)</f>
        <v>212969.61000000002</v>
      </c>
      <c r="E69" s="310">
        <f t="shared" si="13"/>
        <v>13641.439999999999</v>
      </c>
      <c r="F69" s="310">
        <f t="shared" si="13"/>
        <v>0</v>
      </c>
      <c r="G69" s="310">
        <f t="shared" si="13"/>
        <v>0</v>
      </c>
      <c r="H69" s="310">
        <f t="shared" si="13"/>
        <v>0</v>
      </c>
      <c r="I69" s="310">
        <f t="shared" si="13"/>
        <v>0</v>
      </c>
      <c r="J69" s="310">
        <f t="shared" si="13"/>
        <v>0</v>
      </c>
      <c r="K69" s="310">
        <f t="shared" si="13"/>
        <v>0</v>
      </c>
      <c r="L69" s="310">
        <f t="shared" si="13"/>
        <v>0</v>
      </c>
      <c r="M69" s="310">
        <f t="shared" si="13"/>
        <v>0</v>
      </c>
      <c r="N69" s="310">
        <f>SUM(N66:N68)</f>
        <v>0</v>
      </c>
      <c r="O69" s="311">
        <f>SUM(O66:O68)</f>
        <v>505591.35</v>
      </c>
      <c r="P69" s="311">
        <f>P66+P68</f>
        <v>0</v>
      </c>
      <c r="Q69" s="312" t="e">
        <f>O69/P69*100</f>
        <v>#DIV/0!</v>
      </c>
      <c r="R69" s="17"/>
    </row>
    <row r="70" spans="1:18" ht="17.25" customHeight="1" x14ac:dyDescent="0.2">
      <c r="A70" s="426"/>
      <c r="B70" s="393"/>
      <c r="C70" s="27"/>
      <c r="D70" s="27"/>
      <c r="E70" s="27"/>
      <c r="F70" s="27"/>
      <c r="G70" s="2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</row>
    <row r="71" spans="1:18" ht="12" x14ac:dyDescent="0.2">
      <c r="A71" s="392"/>
      <c r="B71" s="425"/>
      <c r="C71" s="27"/>
      <c r="D71" s="27"/>
      <c r="E71" s="27"/>
      <c r="F71" s="27"/>
      <c r="G71" s="27"/>
      <c r="H71" s="17"/>
      <c r="I71" s="28"/>
      <c r="J71" s="28"/>
      <c r="K71" s="28"/>
      <c r="L71" s="17"/>
      <c r="M71" s="17"/>
      <c r="N71" s="17"/>
      <c r="O71" s="28"/>
      <c r="P71" s="28"/>
      <c r="Q71" s="17"/>
      <c r="R71" s="17"/>
    </row>
    <row r="72" spans="1:18" ht="12" x14ac:dyDescent="0.2">
      <c r="A72" s="307"/>
      <c r="B72" s="17"/>
      <c r="C72" s="27"/>
      <c r="D72" s="27"/>
      <c r="E72" s="27"/>
      <c r="F72" s="27"/>
      <c r="G72" s="27"/>
      <c r="H72" s="17"/>
      <c r="I72" s="28"/>
      <c r="J72" s="28"/>
      <c r="K72" s="17"/>
      <c r="L72" s="17"/>
      <c r="M72" s="17"/>
      <c r="N72" s="28"/>
      <c r="O72" s="17"/>
      <c r="P72" s="17"/>
      <c r="Q72" s="17"/>
      <c r="R72" s="17"/>
    </row>
    <row r="73" spans="1:18" ht="12" x14ac:dyDescent="0.2">
      <c r="A73" s="47"/>
      <c r="B73" s="47"/>
      <c r="C73" s="27"/>
      <c r="D73" s="27"/>
      <c r="E73" s="27"/>
      <c r="F73" s="27"/>
      <c r="G73" s="27"/>
      <c r="H73" s="17"/>
      <c r="I73" s="17"/>
      <c r="J73" s="17"/>
      <c r="K73" s="28"/>
      <c r="L73" s="17"/>
      <c r="M73" s="17"/>
      <c r="N73" s="17"/>
      <c r="O73" s="17"/>
      <c r="P73" s="17"/>
      <c r="Q73" s="17"/>
      <c r="R73" s="17"/>
    </row>
    <row r="74" spans="1:18" ht="12" x14ac:dyDescent="0.2">
      <c r="A74" s="60"/>
      <c r="B74" s="17"/>
      <c r="C74" s="27"/>
      <c r="D74" s="27"/>
      <c r="E74" s="27"/>
      <c r="F74" s="27"/>
      <c r="G74" s="27"/>
      <c r="H74" s="17"/>
      <c r="I74" s="17"/>
      <c r="J74" s="17"/>
      <c r="K74" s="28"/>
      <c r="L74" s="17"/>
      <c r="M74" s="17"/>
      <c r="N74" s="17"/>
      <c r="O74" s="17"/>
      <c r="P74" s="17"/>
      <c r="Q74" s="17"/>
      <c r="R74" s="17"/>
    </row>
    <row r="75" spans="1:18" ht="12" x14ac:dyDescent="0.2">
      <c r="A75" s="60"/>
      <c r="B75" s="17"/>
      <c r="C75" s="27"/>
      <c r="D75" s="27"/>
      <c r="E75" s="27"/>
      <c r="F75" s="27"/>
      <c r="G75" s="2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</row>
    <row r="76" spans="1:18" ht="12" x14ac:dyDescent="0.2">
      <c r="A76" s="60"/>
      <c r="B76" s="17"/>
      <c r="C76" s="27"/>
      <c r="D76" s="27"/>
      <c r="E76" s="27"/>
      <c r="F76" s="27"/>
      <c r="G76" s="27"/>
      <c r="H76" s="28"/>
      <c r="I76" s="17"/>
      <c r="J76" s="17"/>
      <c r="K76" s="17"/>
      <c r="L76" s="17"/>
      <c r="M76" s="17"/>
      <c r="N76" s="17"/>
      <c r="O76" s="17"/>
      <c r="P76" s="17"/>
      <c r="Q76" s="17"/>
      <c r="R76" s="17"/>
    </row>
    <row r="77" spans="1:18" ht="12" x14ac:dyDescent="0.2">
      <c r="A77" s="18"/>
      <c r="B77" s="17"/>
      <c r="C77" s="27"/>
      <c r="D77" s="27"/>
      <c r="E77" s="27"/>
      <c r="F77" s="27"/>
      <c r="G77" s="27"/>
      <c r="H77" s="17"/>
      <c r="I77" s="28"/>
      <c r="J77" s="17"/>
      <c r="K77" s="17"/>
      <c r="L77" s="17"/>
      <c r="M77" s="17"/>
      <c r="N77" s="17"/>
      <c r="O77" s="17"/>
      <c r="P77" s="17"/>
      <c r="Q77" s="17"/>
      <c r="R77" s="17"/>
    </row>
    <row r="78" spans="1:18" ht="12" x14ac:dyDescent="0.2">
      <c r="A78" s="18"/>
      <c r="B78" s="17"/>
      <c r="C78" s="27"/>
      <c r="D78" s="27"/>
      <c r="E78" s="27"/>
      <c r="F78" s="27"/>
      <c r="G78" s="2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</row>
    <row r="79" spans="1:18" ht="12" x14ac:dyDescent="0.2">
      <c r="A79" s="18"/>
      <c r="B79" s="17"/>
      <c r="C79" s="27"/>
      <c r="D79" s="27"/>
      <c r="E79" s="27"/>
      <c r="F79" s="27"/>
      <c r="G79" s="27"/>
      <c r="H79" s="28"/>
      <c r="I79" s="17"/>
      <c r="J79" s="17"/>
      <c r="K79" s="17"/>
      <c r="L79" s="17"/>
      <c r="M79" s="17"/>
      <c r="N79" s="17"/>
      <c r="O79" s="17"/>
      <c r="P79" s="17"/>
      <c r="Q79" s="17"/>
      <c r="R79" s="17"/>
    </row>
    <row r="80" spans="1:18" ht="12" x14ac:dyDescent="0.2">
      <c r="A80" s="18"/>
      <c r="B80" s="17"/>
      <c r="C80" s="27"/>
      <c r="D80" s="27"/>
      <c r="E80" s="27"/>
      <c r="F80" s="27"/>
      <c r="G80" s="27"/>
      <c r="H80" s="28"/>
      <c r="I80" s="17"/>
      <c r="J80" s="17"/>
      <c r="K80" s="17"/>
      <c r="L80" s="17"/>
      <c r="M80" s="17"/>
      <c r="N80" s="17"/>
      <c r="O80" s="17"/>
      <c r="P80" s="17"/>
      <c r="Q80" s="17"/>
      <c r="R80" s="17"/>
    </row>
    <row r="81" spans="1:18" ht="12" x14ac:dyDescent="0.2">
      <c r="A81" s="18"/>
      <c r="B81" s="17"/>
      <c r="C81" s="27"/>
      <c r="D81" s="27"/>
      <c r="E81" s="27"/>
      <c r="F81" s="27"/>
      <c r="G81" s="27"/>
      <c r="H81" s="28"/>
      <c r="I81" s="17"/>
      <c r="J81" s="17"/>
      <c r="K81" s="17"/>
      <c r="L81" s="17"/>
      <c r="M81" s="17"/>
      <c r="N81" s="17"/>
      <c r="O81" s="17"/>
      <c r="P81" s="17"/>
      <c r="Q81" s="17"/>
      <c r="R81" s="17"/>
    </row>
    <row r="82" spans="1:18" ht="12" x14ac:dyDescent="0.2">
      <c r="A82" s="18"/>
      <c r="B82" s="17"/>
      <c r="C82" s="27"/>
      <c r="D82" s="27"/>
      <c r="E82" s="27"/>
      <c r="F82" s="27"/>
      <c r="G82" s="2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</row>
    <row r="83" spans="1:18" ht="12" x14ac:dyDescent="0.2">
      <c r="A83" s="18"/>
      <c r="B83" s="17"/>
      <c r="C83" s="27"/>
      <c r="D83" s="27"/>
      <c r="E83" s="27"/>
      <c r="F83" s="27"/>
      <c r="G83" s="2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</row>
    <row r="84" spans="1:18" ht="12" x14ac:dyDescent="0.2">
      <c r="A84" s="18"/>
      <c r="B84" s="17"/>
      <c r="C84" s="27"/>
      <c r="D84" s="27"/>
      <c r="E84" s="27"/>
      <c r="F84" s="27"/>
      <c r="G84" s="2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</row>
    <row r="85" spans="1:18" ht="12" x14ac:dyDescent="0.2">
      <c r="A85" s="18"/>
      <c r="B85" s="17"/>
      <c r="C85" s="27"/>
      <c r="D85" s="27"/>
      <c r="E85" s="27"/>
      <c r="F85" s="27"/>
      <c r="G85" s="2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</row>
    <row r="86" spans="1:18" ht="12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</row>
    <row r="87" spans="1:18" ht="12" x14ac:dyDescent="0.2">
      <c r="A87" s="18"/>
      <c r="B87" s="17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</row>
    <row r="88" spans="1:18" ht="12" x14ac:dyDescent="0.2">
      <c r="A88" s="18"/>
      <c r="B88" s="17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ht="12" x14ac:dyDescent="0.2">
      <c r="A89" s="18"/>
      <c r="B89" s="17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1:18" ht="12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ht="12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ht="12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</sheetData>
  <mergeCells count="4">
    <mergeCell ref="A2:P2"/>
    <mergeCell ref="A69:B69"/>
    <mergeCell ref="A66:B66"/>
    <mergeCell ref="A3:B3"/>
  </mergeCells>
  <phoneticPr fontId="0" type="noConversion"/>
  <conditionalFormatting sqref="P56 P58">
    <cfRule type="cellIs" dxfId="20" priority="1" stopIfTrue="1" operator="greaterThan">
      <formula>100</formula>
    </cfRule>
  </conditionalFormatting>
  <printOptions horizontalCentered="1"/>
  <pageMargins left="0.19685039370078741" right="0.23622047244094491" top="0.6692913385826772" bottom="0.39370078740157483" header="0.35433070866141736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656"/>
  <sheetViews>
    <sheetView topLeftCell="A38" zoomScaleNormal="100" workbookViewId="0">
      <pane xSplit="2" topLeftCell="I1" activePane="topRight" state="frozen"/>
      <selection activeCell="B49" sqref="B49"/>
      <selection pane="topRight" activeCell="D19" sqref="D19"/>
    </sheetView>
  </sheetViews>
  <sheetFormatPr defaultColWidth="9.28515625" defaultRowHeight="12.75" x14ac:dyDescent="0.2"/>
  <cols>
    <col min="1" max="1" width="5.42578125" style="14" customWidth="1"/>
    <col min="2" max="2" width="27.85546875" style="1" customWidth="1"/>
    <col min="3" max="3" width="11" style="3" bestFit="1" customWidth="1"/>
    <col min="4" max="4" width="9.7109375" style="3" customWidth="1"/>
    <col min="5" max="5" width="11.42578125" style="3" customWidth="1"/>
    <col min="6" max="6" width="10" style="3" bestFit="1" customWidth="1"/>
    <col min="7" max="7" width="11" style="3" customWidth="1"/>
    <col min="8" max="8" width="11" style="1" customWidth="1"/>
    <col min="9" max="9" width="10.42578125" style="1" customWidth="1"/>
    <col min="10" max="11" width="11" style="1" bestFit="1" customWidth="1"/>
    <col min="12" max="12" width="10.28515625" style="1" customWidth="1"/>
    <col min="13" max="13" width="10.42578125" style="1" customWidth="1"/>
    <col min="14" max="14" width="10.7109375" style="1" customWidth="1"/>
    <col min="15" max="15" width="12.7109375" style="1" customWidth="1"/>
    <col min="16" max="16" width="12.28515625" style="1" customWidth="1"/>
    <col min="17" max="17" width="7.7109375" style="1" customWidth="1"/>
    <col min="18" max="18" width="6.7109375" style="1" customWidth="1"/>
    <col min="19" max="19" width="5.5703125" customWidth="1"/>
    <col min="20" max="20" width="5.28515625" customWidth="1"/>
    <col min="21" max="21" width="26.42578125" style="1" customWidth="1"/>
    <col min="22" max="22" width="12.140625" style="1" customWidth="1"/>
    <col min="23" max="16384" width="9.28515625" style="1"/>
  </cols>
  <sheetData>
    <row r="1" spans="1:27" ht="15" x14ac:dyDescent="0.25">
      <c r="A1" s="61" t="s">
        <v>418</v>
      </c>
      <c r="I1" s="13"/>
      <c r="K1" s="15"/>
    </row>
    <row r="2" spans="1:27" ht="18" x14ac:dyDescent="0.25">
      <c r="A2" s="876" t="s">
        <v>128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203"/>
    </row>
    <row r="3" spans="1:27" s="121" customFormat="1" ht="26.25" customHeight="1" x14ac:dyDescent="0.2">
      <c r="A3" s="881" t="s">
        <v>42</v>
      </c>
      <c r="B3" s="882"/>
      <c r="C3" s="117" t="s">
        <v>13</v>
      </c>
      <c r="D3" s="117" t="s">
        <v>14</v>
      </c>
      <c r="E3" s="117" t="s">
        <v>15</v>
      </c>
      <c r="F3" s="117" t="s">
        <v>16</v>
      </c>
      <c r="G3" s="117" t="s">
        <v>17</v>
      </c>
      <c r="H3" s="101" t="s">
        <v>3</v>
      </c>
      <c r="I3" s="83" t="s">
        <v>4</v>
      </c>
      <c r="J3" s="116" t="s">
        <v>5</v>
      </c>
      <c r="K3" s="116" t="s">
        <v>6</v>
      </c>
      <c r="L3" s="116" t="s">
        <v>7</v>
      </c>
      <c r="M3" s="116" t="s">
        <v>8</v>
      </c>
      <c r="N3" s="118" t="s">
        <v>9</v>
      </c>
      <c r="O3" s="119" t="s">
        <v>28</v>
      </c>
      <c r="P3" s="57" t="s">
        <v>157</v>
      </c>
      <c r="Q3" s="120" t="s">
        <v>76</v>
      </c>
      <c r="R3" s="112"/>
      <c r="S3"/>
      <c r="T3"/>
      <c r="U3"/>
      <c r="V3"/>
      <c r="W3" s="112"/>
      <c r="X3" s="112"/>
      <c r="Y3" s="112"/>
      <c r="Z3" s="112"/>
      <c r="AA3" s="112"/>
    </row>
    <row r="4" spans="1:27" ht="14.25" customHeight="1" x14ac:dyDescent="0.2">
      <c r="A4" s="127">
        <v>14</v>
      </c>
      <c r="B4" s="128" t="s">
        <v>10</v>
      </c>
      <c r="C4" s="385"/>
      <c r="D4" s="385"/>
      <c r="E4" s="385"/>
      <c r="F4" s="385"/>
      <c r="G4" s="385"/>
      <c r="H4" s="385"/>
      <c r="I4" s="373"/>
      <c r="J4" s="373"/>
      <c r="K4" s="385"/>
      <c r="L4" s="385"/>
      <c r="M4" s="374"/>
      <c r="N4" s="385"/>
      <c r="O4" s="30">
        <f t="shared" ref="O4:O68" si="0">SUM(C4:N4)</f>
        <v>0</v>
      </c>
      <c r="P4" s="8"/>
      <c r="Q4" s="31"/>
      <c r="R4" s="17"/>
      <c r="U4"/>
      <c r="V4"/>
    </row>
    <row r="5" spans="1:27" ht="14.25" customHeight="1" x14ac:dyDescent="0.2">
      <c r="A5" s="468">
        <v>18</v>
      </c>
      <c r="B5" s="128" t="s">
        <v>153</v>
      </c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8">
        <f>SUM(C5:N5)</f>
        <v>0</v>
      </c>
      <c r="P5" s="8"/>
      <c r="Q5" s="31"/>
      <c r="R5" s="28"/>
      <c r="U5"/>
      <c r="V5"/>
    </row>
    <row r="6" spans="1:27" ht="14.25" customHeight="1" x14ac:dyDescent="0.2">
      <c r="A6" s="127">
        <v>30</v>
      </c>
      <c r="B6" s="128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8">
        <f>SUM(P7:P10)</f>
        <v>0</v>
      </c>
      <c r="Q6" s="31"/>
      <c r="R6" s="17"/>
      <c r="U6"/>
      <c r="V6"/>
    </row>
    <row r="7" spans="1:27" ht="12.4" customHeight="1" x14ac:dyDescent="0.2">
      <c r="A7" s="129"/>
      <c r="B7" s="115" t="s">
        <v>24</v>
      </c>
      <c r="C7" s="372"/>
      <c r="D7" s="372"/>
      <c r="E7" s="372"/>
      <c r="F7" s="372"/>
      <c r="G7" s="372"/>
      <c r="H7" s="372"/>
      <c r="I7" s="372"/>
      <c r="J7" s="389"/>
      <c r="K7" s="372"/>
      <c r="L7" s="377"/>
      <c r="M7" s="372"/>
      <c r="N7" s="372"/>
      <c r="O7" s="9">
        <f t="shared" si="0"/>
        <v>0</v>
      </c>
      <c r="P7" s="10"/>
      <c r="Q7" s="38"/>
      <c r="R7" s="17"/>
      <c r="U7"/>
      <c r="V7"/>
    </row>
    <row r="8" spans="1:27" ht="12.4" customHeight="1" x14ac:dyDescent="0.2">
      <c r="A8" s="130"/>
      <c r="B8" s="6" t="s">
        <v>41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10">
        <f>SUM(C8:N8)</f>
        <v>0</v>
      </c>
      <c r="P8" s="10"/>
      <c r="Q8" s="38"/>
      <c r="R8" s="17"/>
      <c r="U8"/>
      <c r="V8"/>
    </row>
    <row r="9" spans="1:27" ht="12.4" customHeight="1" x14ac:dyDescent="0.2">
      <c r="A9" s="130"/>
      <c r="B9" s="6" t="s">
        <v>140</v>
      </c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10">
        <f>SUM(C9:N9)</f>
        <v>0</v>
      </c>
      <c r="P9" s="10"/>
      <c r="Q9" s="38"/>
      <c r="R9" s="17"/>
      <c r="U9"/>
      <c r="V9"/>
    </row>
    <row r="10" spans="1:27" ht="12.4" customHeight="1" x14ac:dyDescent="0.2">
      <c r="A10" s="131"/>
      <c r="B10" s="5" t="s">
        <v>305</v>
      </c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9">
        <f t="shared" si="0"/>
        <v>0</v>
      </c>
      <c r="P10" s="10"/>
      <c r="Q10" s="38"/>
      <c r="R10" s="17"/>
      <c r="U10"/>
      <c r="V10"/>
    </row>
    <row r="11" spans="1:27" ht="14.25" customHeight="1" x14ac:dyDescent="0.2">
      <c r="A11" s="127">
        <v>33</v>
      </c>
      <c r="B11" s="128" t="s">
        <v>113</v>
      </c>
      <c r="C11" s="7">
        <f t="shared" ref="C11:O11" si="2">SUM(C12:C15)</f>
        <v>1000</v>
      </c>
      <c r="D11" s="7">
        <f t="shared" si="2"/>
        <v>0</v>
      </c>
      <c r="E11" s="7">
        <f t="shared" si="2"/>
        <v>7500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8500</v>
      </c>
      <c r="P11" s="7">
        <f>SUM(P12:P15)</f>
        <v>0</v>
      </c>
      <c r="Q11" s="31"/>
      <c r="R11" s="17"/>
      <c r="U11"/>
      <c r="V11"/>
    </row>
    <row r="12" spans="1:27" ht="14.25" customHeight="1" x14ac:dyDescent="0.2">
      <c r="A12" s="132"/>
      <c r="B12" s="115" t="s">
        <v>112</v>
      </c>
      <c r="C12" s="370"/>
      <c r="D12" s="370"/>
      <c r="E12" s="370"/>
      <c r="F12" s="370"/>
      <c r="G12" s="370"/>
      <c r="H12" s="370"/>
      <c r="I12" s="370"/>
      <c r="J12" s="370"/>
      <c r="K12" s="370"/>
      <c r="L12" s="370"/>
      <c r="M12" s="381"/>
      <c r="N12" s="370"/>
      <c r="O12" s="32">
        <f>SUM(C12:N12)</f>
        <v>0</v>
      </c>
      <c r="P12" s="9"/>
      <c r="Q12" s="38"/>
      <c r="R12" s="17"/>
    </row>
    <row r="13" spans="1:27" ht="14.25" customHeight="1" x14ac:dyDescent="0.2">
      <c r="A13" s="134"/>
      <c r="B13" s="6" t="s">
        <v>288</v>
      </c>
      <c r="C13" s="379"/>
      <c r="D13" s="379"/>
      <c r="E13" s="379"/>
      <c r="F13" s="379"/>
      <c r="G13" s="379"/>
      <c r="H13" s="379"/>
      <c r="I13" s="379"/>
      <c r="J13" s="379"/>
      <c r="K13" s="379"/>
      <c r="L13" s="379"/>
      <c r="M13" s="382"/>
      <c r="N13" s="379"/>
      <c r="O13" s="37">
        <f>SUM(C13:N13)</f>
        <v>0</v>
      </c>
      <c r="P13" s="10"/>
      <c r="Q13" s="38"/>
      <c r="R13" s="17"/>
    </row>
    <row r="14" spans="1:27" ht="14.25" customHeight="1" x14ac:dyDescent="0.2">
      <c r="A14" s="134"/>
      <c r="B14" s="6" t="s">
        <v>270</v>
      </c>
      <c r="C14" s="379">
        <v>1000</v>
      </c>
      <c r="D14" s="379"/>
      <c r="E14" s="379">
        <v>7500</v>
      </c>
      <c r="F14" s="379"/>
      <c r="G14" s="382"/>
      <c r="H14" s="379"/>
      <c r="I14" s="379"/>
      <c r="J14" s="379"/>
      <c r="K14" s="379"/>
      <c r="L14" s="379"/>
      <c r="M14" s="382"/>
      <c r="N14" s="379"/>
      <c r="O14" s="37">
        <f>SUM(C14:N14)</f>
        <v>8500</v>
      </c>
      <c r="P14" s="10"/>
      <c r="Q14" s="38"/>
      <c r="R14" s="17"/>
    </row>
    <row r="15" spans="1:27" ht="14.25" customHeight="1" x14ac:dyDescent="0.2">
      <c r="A15" s="206"/>
      <c r="B15" s="5" t="s">
        <v>155</v>
      </c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76"/>
      <c r="N15" s="383"/>
      <c r="O15" s="40">
        <f t="shared" si="0"/>
        <v>0</v>
      </c>
      <c r="P15" s="40"/>
      <c r="Q15" s="49"/>
      <c r="R15" s="17"/>
    </row>
    <row r="16" spans="1:27" ht="14.25" customHeight="1" x14ac:dyDescent="0.2">
      <c r="A16" s="136">
        <v>34</v>
      </c>
      <c r="B16" s="128" t="s">
        <v>211</v>
      </c>
      <c r="C16" s="378">
        <f>C17+C18</f>
        <v>47069.279999999999</v>
      </c>
      <c r="D16" s="378">
        <f t="shared" ref="D16:N16" si="3">D17+D18</f>
        <v>47238.19</v>
      </c>
      <c r="E16" s="378">
        <f t="shared" si="3"/>
        <v>0</v>
      </c>
      <c r="F16" s="378">
        <f t="shared" si="3"/>
        <v>0</v>
      </c>
      <c r="G16" s="378">
        <f t="shared" si="3"/>
        <v>0</v>
      </c>
      <c r="H16" s="378">
        <f t="shared" si="3"/>
        <v>0</v>
      </c>
      <c r="I16" s="378">
        <f t="shared" si="3"/>
        <v>0</v>
      </c>
      <c r="J16" s="378">
        <f t="shared" si="3"/>
        <v>0</v>
      </c>
      <c r="K16" s="378">
        <f t="shared" si="3"/>
        <v>0</v>
      </c>
      <c r="L16" s="378">
        <f t="shared" si="3"/>
        <v>0</v>
      </c>
      <c r="M16" s="378">
        <f t="shared" si="3"/>
        <v>0</v>
      </c>
      <c r="N16" s="378">
        <f t="shared" si="3"/>
        <v>0</v>
      </c>
      <c r="O16" s="378">
        <f>O17+O18</f>
        <v>94307.47</v>
      </c>
      <c r="P16" s="378">
        <f>P17+P18</f>
        <v>0</v>
      </c>
      <c r="Q16" s="49"/>
      <c r="R16" s="17"/>
    </row>
    <row r="17" spans="1:18" ht="12.75" customHeight="1" x14ac:dyDescent="0.2">
      <c r="A17" s="697"/>
      <c r="B17" s="216" t="s">
        <v>289</v>
      </c>
      <c r="C17" s="379"/>
      <c r="D17" s="379"/>
      <c r="E17" s="379"/>
      <c r="F17" s="379"/>
      <c r="G17" s="379"/>
      <c r="H17" s="379"/>
      <c r="I17" s="379"/>
      <c r="J17" s="379"/>
      <c r="K17" s="379"/>
      <c r="L17" s="379"/>
      <c r="M17" s="379"/>
      <c r="N17" s="379"/>
      <c r="O17" s="37">
        <f>SUM(C17:N17)</f>
        <v>0</v>
      </c>
      <c r="P17" s="10"/>
      <c r="Q17" s="38"/>
      <c r="R17" s="17"/>
    </row>
    <row r="18" spans="1:18" ht="12.75" customHeight="1" x14ac:dyDescent="0.2">
      <c r="A18" s="697"/>
      <c r="B18" s="216" t="s">
        <v>417</v>
      </c>
      <c r="C18" s="382">
        <v>47069.279999999999</v>
      </c>
      <c r="D18" s="382">
        <v>47238.19</v>
      </c>
      <c r="E18" s="382"/>
      <c r="F18" s="382"/>
      <c r="G18" s="382"/>
      <c r="H18" s="379"/>
      <c r="I18" s="379"/>
      <c r="J18" s="382"/>
      <c r="K18" s="382"/>
      <c r="L18" s="379"/>
      <c r="M18" s="382"/>
      <c r="N18" s="382"/>
      <c r="O18" s="37">
        <f>SUM(C18:N18)</f>
        <v>94307.47</v>
      </c>
      <c r="P18" s="10"/>
      <c r="Q18" s="38"/>
      <c r="R18" s="17"/>
    </row>
    <row r="19" spans="1:18" ht="14.25" customHeight="1" x14ac:dyDescent="0.2">
      <c r="A19" s="127">
        <v>36</v>
      </c>
      <c r="B19" s="128" t="s">
        <v>21</v>
      </c>
      <c r="C19" s="8">
        <f t="shared" ref="C19:O19" si="4">SUM(C20:C24)</f>
        <v>0</v>
      </c>
      <c r="D19" s="8">
        <f t="shared" si="4"/>
        <v>0</v>
      </c>
      <c r="E19" s="8">
        <f t="shared" si="4"/>
        <v>0</v>
      </c>
      <c r="F19" s="8">
        <f t="shared" si="4"/>
        <v>0</v>
      </c>
      <c r="G19" s="8">
        <f t="shared" si="4"/>
        <v>0</v>
      </c>
      <c r="H19" s="8">
        <f t="shared" si="4"/>
        <v>0</v>
      </c>
      <c r="I19" s="8">
        <f t="shared" si="4"/>
        <v>0</v>
      </c>
      <c r="J19" s="8">
        <f t="shared" si="4"/>
        <v>0</v>
      </c>
      <c r="K19" s="8">
        <f t="shared" si="4"/>
        <v>0</v>
      </c>
      <c r="L19" s="8">
        <f t="shared" si="4"/>
        <v>0</v>
      </c>
      <c r="M19" s="8">
        <f t="shared" si="4"/>
        <v>0</v>
      </c>
      <c r="N19" s="8">
        <f t="shared" si="4"/>
        <v>0</v>
      </c>
      <c r="O19" s="30">
        <f t="shared" si="4"/>
        <v>0</v>
      </c>
      <c r="P19" s="8">
        <f>SUM(P20:P24)</f>
        <v>0</v>
      </c>
      <c r="Q19" s="49"/>
      <c r="R19" s="17"/>
    </row>
    <row r="20" spans="1:18" ht="12.75" customHeight="1" x14ac:dyDescent="0.2">
      <c r="A20" s="134"/>
      <c r="B20" s="216" t="s">
        <v>151</v>
      </c>
      <c r="C20" s="372"/>
      <c r="D20" s="372"/>
      <c r="E20" s="372"/>
      <c r="F20" s="372"/>
      <c r="G20" s="372"/>
      <c r="H20" s="372"/>
      <c r="I20" s="372"/>
      <c r="J20" s="380"/>
      <c r="K20" s="372"/>
      <c r="L20" s="372"/>
      <c r="M20" s="372"/>
      <c r="N20" s="372"/>
      <c r="O20" s="32">
        <f t="shared" si="0"/>
        <v>0</v>
      </c>
      <c r="P20" s="10"/>
      <c r="Q20" s="38"/>
      <c r="R20" s="17"/>
    </row>
    <row r="21" spans="1:18" ht="12.4" customHeight="1" x14ac:dyDescent="0.2">
      <c r="A21" s="134"/>
      <c r="B21" s="6" t="s">
        <v>34</v>
      </c>
      <c r="C21" s="377"/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">
        <f t="shared" si="0"/>
        <v>0</v>
      </c>
      <c r="P21" s="10"/>
      <c r="Q21" s="273"/>
      <c r="R21" s="17"/>
    </row>
    <row r="22" spans="1:18" ht="12.4" customHeight="1" x14ac:dyDescent="0.2">
      <c r="A22" s="134"/>
      <c r="B22" s="6" t="s">
        <v>26</v>
      </c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">
        <f>SUM(C22:N22)</f>
        <v>0</v>
      </c>
      <c r="P22" s="10"/>
      <c r="Q22" s="273"/>
      <c r="R22" s="17"/>
    </row>
    <row r="23" spans="1:18" ht="12.4" customHeight="1" x14ac:dyDescent="0.2">
      <c r="A23" s="134"/>
      <c r="B23" s="6" t="s">
        <v>123</v>
      </c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">
        <f t="shared" si="0"/>
        <v>0</v>
      </c>
      <c r="P23" s="10"/>
      <c r="Q23" s="273"/>
      <c r="R23" s="17"/>
    </row>
    <row r="24" spans="1:18" ht="12.4" customHeight="1" x14ac:dyDescent="0.2">
      <c r="A24" s="134"/>
      <c r="B24" s="6" t="s">
        <v>19</v>
      </c>
      <c r="C24" s="378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">
        <f t="shared" si="0"/>
        <v>0</v>
      </c>
      <c r="P24" s="10"/>
      <c r="Q24" s="315"/>
      <c r="R24" s="17"/>
    </row>
    <row r="25" spans="1:18" ht="14.25" customHeight="1" x14ac:dyDescent="0.2">
      <c r="A25" s="127">
        <v>39</v>
      </c>
      <c r="B25" s="128" t="s">
        <v>11</v>
      </c>
      <c r="C25" s="8">
        <f>SUM(C26:C54)</f>
        <v>71415</v>
      </c>
      <c r="D25" s="8">
        <f t="shared" ref="D25:P25" si="5">SUM(D26:D54)</f>
        <v>0</v>
      </c>
      <c r="E25" s="8">
        <f t="shared" si="5"/>
        <v>0</v>
      </c>
      <c r="F25" s="8">
        <f t="shared" si="5"/>
        <v>0</v>
      </c>
      <c r="G25" s="8">
        <f t="shared" si="5"/>
        <v>0</v>
      </c>
      <c r="H25" s="8">
        <f t="shared" si="5"/>
        <v>0</v>
      </c>
      <c r="I25" s="8">
        <f t="shared" si="5"/>
        <v>0</v>
      </c>
      <c r="J25" s="8">
        <f t="shared" si="5"/>
        <v>0</v>
      </c>
      <c r="K25" s="8">
        <f t="shared" si="5"/>
        <v>0</v>
      </c>
      <c r="L25" s="8">
        <f t="shared" si="5"/>
        <v>0</v>
      </c>
      <c r="M25" s="8">
        <f t="shared" si="5"/>
        <v>0</v>
      </c>
      <c r="N25" s="8">
        <f t="shared" si="5"/>
        <v>0</v>
      </c>
      <c r="O25" s="8">
        <f t="shared" si="5"/>
        <v>71415</v>
      </c>
      <c r="P25" s="8">
        <f t="shared" si="5"/>
        <v>0</v>
      </c>
      <c r="Q25" s="49" t="e">
        <f>O25/P25*100</f>
        <v>#DIV/0!</v>
      </c>
      <c r="R25" s="17"/>
    </row>
    <row r="26" spans="1:18" ht="12.4" customHeight="1" x14ac:dyDescent="0.2">
      <c r="A26" s="134"/>
      <c r="B26" s="6" t="s">
        <v>241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">
        <f t="shared" si="0"/>
        <v>0</v>
      </c>
      <c r="P26" s="10"/>
      <c r="Q26" s="38"/>
      <c r="R26" s="17"/>
    </row>
    <row r="27" spans="1:18" ht="12.4" customHeight="1" x14ac:dyDescent="0.2">
      <c r="A27" s="272"/>
      <c r="B27" s="6" t="s">
        <v>287</v>
      </c>
      <c r="C27" s="379">
        <v>71415</v>
      </c>
      <c r="D27" s="379"/>
      <c r="E27" s="382"/>
      <c r="F27" s="379"/>
      <c r="G27" s="379"/>
      <c r="H27" s="379"/>
      <c r="I27" s="379"/>
      <c r="J27" s="379"/>
      <c r="K27" s="379"/>
      <c r="L27" s="379"/>
      <c r="M27" s="379"/>
      <c r="N27" s="379"/>
      <c r="O27" s="37">
        <f t="shared" si="0"/>
        <v>71415</v>
      </c>
      <c r="P27" s="10"/>
      <c r="Q27" s="38"/>
      <c r="R27" s="17"/>
    </row>
    <row r="28" spans="1:18" ht="12.4" customHeight="1" x14ac:dyDescent="0.2">
      <c r="A28" s="134"/>
      <c r="B28" s="6" t="s">
        <v>126</v>
      </c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">
        <f t="shared" si="0"/>
        <v>0</v>
      </c>
      <c r="P28" s="10"/>
      <c r="Q28" s="38"/>
      <c r="R28" s="17"/>
    </row>
    <row r="29" spans="1:18" ht="12.4" customHeight="1" x14ac:dyDescent="0.2">
      <c r="A29" s="134"/>
      <c r="B29" s="105" t="s">
        <v>225</v>
      </c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">
        <f t="shared" si="0"/>
        <v>0</v>
      </c>
      <c r="P29" s="10"/>
      <c r="Q29" s="38"/>
      <c r="R29" s="17"/>
    </row>
    <row r="30" spans="1:18" ht="12.4" customHeight="1" x14ac:dyDescent="0.2">
      <c r="A30" s="134"/>
      <c r="B30" s="105" t="s">
        <v>25</v>
      </c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">
        <f t="shared" si="0"/>
        <v>0</v>
      </c>
      <c r="P30" s="10"/>
      <c r="Q30" s="38"/>
      <c r="R30" s="17"/>
    </row>
    <row r="31" spans="1:18" ht="12.4" customHeight="1" x14ac:dyDescent="0.2">
      <c r="A31" s="134"/>
      <c r="B31" s="105" t="s">
        <v>43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">
        <f t="shared" si="0"/>
        <v>0</v>
      </c>
      <c r="P31" s="10"/>
      <c r="Q31" s="38"/>
      <c r="R31" s="17"/>
    </row>
    <row r="32" spans="1:18" ht="12.4" customHeight="1" x14ac:dyDescent="0.2">
      <c r="A32" s="134"/>
      <c r="B32" s="105" t="s">
        <v>194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">
        <f t="shared" si="0"/>
        <v>0</v>
      </c>
      <c r="P32" s="10"/>
      <c r="Q32" s="38"/>
      <c r="R32" s="17"/>
    </row>
    <row r="33" spans="1:18" ht="12.4" customHeight="1" x14ac:dyDescent="0.2">
      <c r="A33" s="134"/>
      <c r="B33" s="105" t="s">
        <v>230</v>
      </c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">
        <f t="shared" si="0"/>
        <v>0</v>
      </c>
      <c r="P33" s="10"/>
      <c r="Q33" s="38"/>
      <c r="R33" s="17"/>
    </row>
    <row r="34" spans="1:18" ht="12.4" customHeight="1" x14ac:dyDescent="0.2">
      <c r="A34" s="134"/>
      <c r="B34" s="105" t="s">
        <v>141</v>
      </c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">
        <f t="shared" si="0"/>
        <v>0</v>
      </c>
      <c r="P34" s="10"/>
      <c r="Q34" s="38"/>
      <c r="R34" s="17"/>
    </row>
    <row r="35" spans="1:18" ht="12.4" customHeight="1" x14ac:dyDescent="0.2">
      <c r="A35" s="134"/>
      <c r="B35" s="105" t="s">
        <v>120</v>
      </c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">
        <f t="shared" si="0"/>
        <v>0</v>
      </c>
      <c r="P35" s="10"/>
      <c r="Q35" s="38"/>
      <c r="R35" s="17"/>
    </row>
    <row r="36" spans="1:18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">
        <f t="shared" si="0"/>
        <v>0</v>
      </c>
      <c r="P36" s="10"/>
      <c r="Q36" s="38"/>
      <c r="R36" s="17"/>
    </row>
    <row r="37" spans="1:18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">
        <f t="shared" si="0"/>
        <v>0</v>
      </c>
      <c r="P37" s="10"/>
      <c r="Q37" s="38"/>
      <c r="R37" s="17"/>
    </row>
    <row r="38" spans="1:18" ht="12.4" customHeight="1" x14ac:dyDescent="0.2">
      <c r="A38" s="134"/>
      <c r="B38" s="6" t="s">
        <v>46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">
        <f t="shared" si="0"/>
        <v>0</v>
      </c>
      <c r="P38" s="10"/>
      <c r="Q38" s="38"/>
      <c r="R38" s="17"/>
    </row>
    <row r="39" spans="1:18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">
        <f t="shared" si="0"/>
        <v>0</v>
      </c>
      <c r="P39" s="10"/>
      <c r="Q39" s="38"/>
      <c r="R39" s="28"/>
    </row>
    <row r="40" spans="1:18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">
        <f t="shared" si="0"/>
        <v>0</v>
      </c>
      <c r="P40" s="10"/>
      <c r="Q40" s="38"/>
      <c r="R40" s="17"/>
    </row>
    <row r="41" spans="1:18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82"/>
      <c r="M41" s="379"/>
      <c r="N41" s="379"/>
      <c r="O41" s="37">
        <f t="shared" si="0"/>
        <v>0</v>
      </c>
      <c r="P41" s="10"/>
      <c r="Q41" s="38"/>
      <c r="R41" s="17"/>
    </row>
    <row r="42" spans="1:18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37">
        <f t="shared" si="0"/>
        <v>0</v>
      </c>
      <c r="P42" s="10"/>
      <c r="Q42" s="38"/>
      <c r="R42" s="28"/>
    </row>
    <row r="43" spans="1:18" ht="12.4" customHeight="1" x14ac:dyDescent="0.2">
      <c r="A43" s="134"/>
      <c r="B43" s="6" t="s">
        <v>142</v>
      </c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37">
        <f t="shared" si="0"/>
        <v>0</v>
      </c>
      <c r="P43" s="10"/>
      <c r="Q43" s="38"/>
      <c r="R43" s="28"/>
    </row>
    <row r="44" spans="1:18" ht="12.4" customHeight="1" x14ac:dyDescent="0.2">
      <c r="A44" s="134"/>
      <c r="B44" s="6" t="s">
        <v>161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">
        <f>SUM(C44:N44)</f>
        <v>0</v>
      </c>
      <c r="P44" s="10"/>
      <c r="Q44" s="256"/>
      <c r="R44" s="17"/>
    </row>
    <row r="45" spans="1:18" ht="12.4" customHeight="1" x14ac:dyDescent="0.2">
      <c r="A45" s="134"/>
      <c r="B45" s="6" t="s">
        <v>258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37">
        <f t="shared" si="0"/>
        <v>0</v>
      </c>
      <c r="P45" s="10"/>
      <c r="Q45" s="38"/>
      <c r="R45" s="17"/>
    </row>
    <row r="46" spans="1:18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0"/>
        <v>0</v>
      </c>
      <c r="P46" s="10"/>
      <c r="Q46" s="38"/>
      <c r="R46" s="17"/>
    </row>
    <row r="47" spans="1:18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">
        <f t="shared" si="0"/>
        <v>0</v>
      </c>
      <c r="P47" s="10"/>
      <c r="Q47" s="38"/>
      <c r="R47" s="17"/>
    </row>
    <row r="48" spans="1:18" ht="12.4" customHeight="1" x14ac:dyDescent="0.2">
      <c r="A48" s="134"/>
      <c r="B48" s="6"/>
      <c r="C48" s="379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">
        <f t="shared" si="0"/>
        <v>0</v>
      </c>
      <c r="P48" s="10"/>
      <c r="Q48" s="38"/>
      <c r="R48" s="17"/>
    </row>
    <row r="49" spans="1:20" ht="12.4" customHeight="1" x14ac:dyDescent="0.2">
      <c r="A49" s="134"/>
      <c r="B49" s="6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">
        <f t="shared" si="0"/>
        <v>0</v>
      </c>
      <c r="P49" s="110"/>
      <c r="Q49" s="38"/>
      <c r="R49" s="17"/>
    </row>
    <row r="50" spans="1:20" ht="12.4" customHeight="1" x14ac:dyDescent="0.2">
      <c r="A50" s="134"/>
      <c r="B50" s="6"/>
      <c r="C50" s="379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">
        <f t="shared" si="0"/>
        <v>0</v>
      </c>
      <c r="P50" s="110"/>
      <c r="Q50" s="38"/>
      <c r="R50" s="17"/>
    </row>
    <row r="51" spans="1:20" ht="12.4" customHeight="1" x14ac:dyDescent="0.2">
      <c r="A51" s="134"/>
      <c r="B51" s="6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37">
        <f t="shared" si="0"/>
        <v>0</v>
      </c>
      <c r="P51" s="110"/>
      <c r="Q51" s="38"/>
      <c r="R51" s="17"/>
    </row>
    <row r="52" spans="1:20" ht="12.4" customHeight="1" x14ac:dyDescent="0.2">
      <c r="A52" s="134"/>
      <c r="B52" s="6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">
        <f t="shared" si="0"/>
        <v>0</v>
      </c>
      <c r="P52" s="110"/>
      <c r="Q52" s="38"/>
      <c r="R52" s="17"/>
    </row>
    <row r="53" spans="1:20" ht="12.4" customHeight="1" x14ac:dyDescent="0.2">
      <c r="A53" s="134"/>
      <c r="B53" s="6"/>
      <c r="C53" s="379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">
        <f t="shared" si="0"/>
        <v>0</v>
      </c>
      <c r="P53" s="110"/>
      <c r="Q53" s="38"/>
      <c r="R53" s="17"/>
    </row>
    <row r="54" spans="1:20" ht="12.4" customHeight="1" x14ac:dyDescent="0.2">
      <c r="A54" s="134"/>
      <c r="B54" s="6"/>
      <c r="C54" s="379"/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79"/>
      <c r="O54" s="37">
        <f t="shared" si="0"/>
        <v>0</v>
      </c>
      <c r="P54" s="110"/>
      <c r="Q54" s="38"/>
      <c r="R54" s="17"/>
    </row>
    <row r="55" spans="1:20" ht="15" customHeight="1" x14ac:dyDescent="0.2">
      <c r="A55" s="576">
        <v>40</v>
      </c>
      <c r="B55" s="128" t="s">
        <v>263</v>
      </c>
      <c r="C55" s="8">
        <f>C56+C58</f>
        <v>0</v>
      </c>
      <c r="D55" s="8">
        <f t="shared" ref="D55:N55" si="6">D56+D58</f>
        <v>0</v>
      </c>
      <c r="E55" s="8">
        <f t="shared" si="6"/>
        <v>0</v>
      </c>
      <c r="F55" s="8">
        <f t="shared" si="6"/>
        <v>0</v>
      </c>
      <c r="G55" s="8">
        <f t="shared" si="6"/>
        <v>0</v>
      </c>
      <c r="H55" s="8">
        <f t="shared" si="6"/>
        <v>0</v>
      </c>
      <c r="I55" s="8">
        <f t="shared" si="6"/>
        <v>0</v>
      </c>
      <c r="J55" s="8">
        <f t="shared" si="6"/>
        <v>0</v>
      </c>
      <c r="K55" s="8">
        <f t="shared" si="6"/>
        <v>0</v>
      </c>
      <c r="L55" s="8">
        <f t="shared" si="6"/>
        <v>0</v>
      </c>
      <c r="M55" s="8">
        <f t="shared" si="6"/>
        <v>0</v>
      </c>
      <c r="N55" s="8">
        <f t="shared" si="6"/>
        <v>0</v>
      </c>
      <c r="O55" s="8">
        <f>SUM(O56:O58)</f>
        <v>0</v>
      </c>
      <c r="P55" s="30"/>
      <c r="Q55" s="42"/>
      <c r="R55" s="17"/>
    </row>
    <row r="56" spans="1:20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  <c r="S56" s="1"/>
      <c r="T56" s="1"/>
    </row>
    <row r="57" spans="1:20" ht="12.4" customHeight="1" x14ac:dyDescent="0.2">
      <c r="A57" s="134"/>
      <c r="B57" s="105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  <c r="S57" s="1"/>
      <c r="T57" s="1"/>
    </row>
    <row r="58" spans="1:20" ht="12.4" customHeight="1" x14ac:dyDescent="0.2">
      <c r="A58" s="133"/>
      <c r="B58" s="5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  <c r="S58" s="1"/>
      <c r="T58" s="1"/>
    </row>
    <row r="59" spans="1:20" ht="14.25" customHeight="1" x14ac:dyDescent="0.2">
      <c r="A59" s="206">
        <v>47</v>
      </c>
      <c r="B59" s="145" t="s">
        <v>38</v>
      </c>
      <c r="C59" s="177">
        <f>SUM(C60:C61)</f>
        <v>0</v>
      </c>
      <c r="D59" s="177">
        <f t="shared" ref="D59:O59" si="7">SUM(D60:D61)</f>
        <v>0</v>
      </c>
      <c r="E59" s="177">
        <f t="shared" si="7"/>
        <v>0</v>
      </c>
      <c r="F59" s="177">
        <f t="shared" si="7"/>
        <v>0</v>
      </c>
      <c r="G59" s="177">
        <f t="shared" si="7"/>
        <v>0</v>
      </c>
      <c r="H59" s="177">
        <f t="shared" si="7"/>
        <v>0</v>
      </c>
      <c r="I59" s="177">
        <f t="shared" si="7"/>
        <v>0</v>
      </c>
      <c r="J59" s="177">
        <f t="shared" si="7"/>
        <v>0</v>
      </c>
      <c r="K59" s="177">
        <f t="shared" si="7"/>
        <v>0</v>
      </c>
      <c r="L59" s="177">
        <f t="shared" si="7"/>
        <v>0</v>
      </c>
      <c r="M59" s="177">
        <f t="shared" si="7"/>
        <v>0</v>
      </c>
      <c r="N59" s="177">
        <f t="shared" si="7"/>
        <v>0</v>
      </c>
      <c r="O59" s="255">
        <f t="shared" si="7"/>
        <v>0</v>
      </c>
      <c r="P59" s="40"/>
      <c r="Q59" s="48"/>
      <c r="R59" s="17"/>
    </row>
    <row r="60" spans="1:20" ht="14.25" customHeight="1" x14ac:dyDescent="0.2">
      <c r="A60" s="135"/>
      <c r="B60" s="6" t="s">
        <v>218</v>
      </c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2"/>
      <c r="N60" s="382"/>
      <c r="O60" s="37">
        <f t="shared" si="0"/>
        <v>0</v>
      </c>
      <c r="P60" s="10"/>
      <c r="Q60" s="38"/>
      <c r="R60" s="17"/>
    </row>
    <row r="61" spans="1:20" ht="14.25" customHeight="1" x14ac:dyDescent="0.2">
      <c r="A61" s="133"/>
      <c r="B61" s="5" t="s">
        <v>237</v>
      </c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2"/>
      <c r="N61" s="382"/>
      <c r="O61" s="37">
        <f t="shared" si="0"/>
        <v>0</v>
      </c>
      <c r="P61" s="40"/>
      <c r="Q61" s="49"/>
      <c r="R61" s="17"/>
    </row>
    <row r="62" spans="1:20" ht="14.25" customHeight="1" x14ac:dyDescent="0.2">
      <c r="A62" s="127">
        <v>49</v>
      </c>
      <c r="B62" s="128" t="s">
        <v>432</v>
      </c>
      <c r="C62" s="374"/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>SUM(C62:N62)</f>
        <v>0</v>
      </c>
      <c r="P62" s="5"/>
      <c r="Q62" s="49"/>
      <c r="R62" s="17"/>
      <c r="S62" s="1"/>
      <c r="T62" s="1"/>
    </row>
    <row r="63" spans="1:20" ht="14.25" customHeight="1" x14ac:dyDescent="0.2">
      <c r="A63" s="136">
        <v>92</v>
      </c>
      <c r="B63" s="128" t="s">
        <v>290</v>
      </c>
      <c r="C63" s="385">
        <v>733.74</v>
      </c>
      <c r="D63" s="385"/>
      <c r="E63" s="385"/>
      <c r="F63" s="385"/>
      <c r="G63" s="374"/>
      <c r="H63" s="374"/>
      <c r="I63" s="374"/>
      <c r="J63" s="385"/>
      <c r="K63" s="385"/>
      <c r="L63" s="385"/>
      <c r="M63" s="385"/>
      <c r="N63" s="385"/>
      <c r="O63" s="8">
        <f t="shared" si="0"/>
        <v>733.74</v>
      </c>
      <c r="P63" s="8"/>
      <c r="Q63" s="31" t="e">
        <f>O63/P63*100</f>
        <v>#DIV/0!</v>
      </c>
      <c r="R63" s="17"/>
    </row>
    <row r="64" spans="1:20" ht="14.25" customHeight="1" x14ac:dyDescent="0.2">
      <c r="A64" s="127">
        <v>93</v>
      </c>
      <c r="B64" s="128" t="s">
        <v>184</v>
      </c>
      <c r="C64" s="385"/>
      <c r="D64" s="385"/>
      <c r="E64" s="385"/>
      <c r="F64" s="385"/>
      <c r="G64" s="385"/>
      <c r="H64" s="385"/>
      <c r="I64" s="385"/>
      <c r="J64" s="385"/>
      <c r="K64" s="385"/>
      <c r="L64" s="385"/>
      <c r="M64" s="385"/>
      <c r="N64" s="385"/>
      <c r="O64" s="8">
        <f t="shared" si="0"/>
        <v>0</v>
      </c>
      <c r="P64" s="8"/>
      <c r="Q64" s="42"/>
      <c r="R64" s="17"/>
    </row>
    <row r="65" spans="1:18" ht="14.25" customHeight="1" thickBot="1" x14ac:dyDescent="0.25">
      <c r="A65" s="496">
        <v>20</v>
      </c>
      <c r="B65" s="137" t="s">
        <v>236</v>
      </c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8"/>
      <c r="N65" s="388"/>
      <c r="O65" s="124">
        <f t="shared" si="0"/>
        <v>0</v>
      </c>
      <c r="P65" s="509"/>
      <c r="Q65" s="503"/>
      <c r="R65" s="17"/>
    </row>
    <row r="66" spans="1:18" ht="17.25" customHeight="1" thickBot="1" x14ac:dyDescent="0.25">
      <c r="A66" s="879" t="s">
        <v>162</v>
      </c>
      <c r="B66" s="880"/>
      <c r="C66" s="309">
        <f>C4+C5+C6+C11+C16+C19+C25+C55+C59+C62+C63+C64+C65</f>
        <v>120218.02</v>
      </c>
      <c r="D66" s="309">
        <f t="shared" ref="D66:N66" si="8">D4+D5+D6+D11+D16+D19+D25+D55+D59+D62+D63+D64+D65</f>
        <v>47238.19</v>
      </c>
      <c r="E66" s="309">
        <f t="shared" si="8"/>
        <v>7500</v>
      </c>
      <c r="F66" s="309">
        <f t="shared" si="8"/>
        <v>0</v>
      </c>
      <c r="G66" s="309">
        <f t="shared" si="8"/>
        <v>0</v>
      </c>
      <c r="H66" s="309">
        <f t="shared" si="8"/>
        <v>0</v>
      </c>
      <c r="I66" s="309">
        <f t="shared" si="8"/>
        <v>0</v>
      </c>
      <c r="J66" s="309">
        <f t="shared" si="8"/>
        <v>0</v>
      </c>
      <c r="K66" s="309">
        <f t="shared" si="8"/>
        <v>0</v>
      </c>
      <c r="L66" s="309">
        <f t="shared" si="8"/>
        <v>0</v>
      </c>
      <c r="M66" s="309">
        <f t="shared" si="8"/>
        <v>0</v>
      </c>
      <c r="N66" s="309">
        <f t="shared" si="8"/>
        <v>0</v>
      </c>
      <c r="O66" s="309">
        <f>O4+O5+O6+O11+O16+O19+O25+O55+O59+O62+O63+O64+O65</f>
        <v>174956.21</v>
      </c>
      <c r="P66" s="309">
        <f>P4+P5+P6+P11+P16+P19+P25+P55+P59+P62+P63+P64+P65</f>
        <v>0</v>
      </c>
      <c r="Q66" s="511" t="e">
        <f>O66/P66*100</f>
        <v>#DIV/0!</v>
      </c>
      <c r="R66" s="17"/>
    </row>
    <row r="67" spans="1:18" ht="17.25" hidden="1" customHeight="1" thickBot="1" x14ac:dyDescent="0.25">
      <c r="A67" s="138">
        <v>51</v>
      </c>
      <c r="B67" s="146" t="s">
        <v>152</v>
      </c>
      <c r="C67" s="410"/>
      <c r="D67" s="410"/>
      <c r="E67" s="410"/>
      <c r="F67" s="410"/>
      <c r="G67" s="410"/>
      <c r="H67" s="410"/>
      <c r="I67" s="410"/>
      <c r="J67" s="410"/>
      <c r="K67" s="410"/>
      <c r="L67" s="410"/>
      <c r="M67" s="410"/>
      <c r="N67" s="410"/>
      <c r="O67" s="12">
        <f t="shared" si="0"/>
        <v>0</v>
      </c>
      <c r="P67" s="12"/>
      <c r="Q67" s="199"/>
      <c r="R67" s="17"/>
    </row>
    <row r="68" spans="1:18" ht="15" customHeight="1" thickBot="1" x14ac:dyDescent="0.25">
      <c r="A68" s="195">
        <v>52</v>
      </c>
      <c r="B68" s="139" t="s">
        <v>164</v>
      </c>
      <c r="C68" s="387"/>
      <c r="D68" s="387"/>
      <c r="E68" s="387"/>
      <c r="F68" s="387"/>
      <c r="G68" s="387"/>
      <c r="H68" s="387"/>
      <c r="I68" s="387"/>
      <c r="J68" s="387"/>
      <c r="K68" s="387"/>
      <c r="L68" s="387"/>
      <c r="M68" s="387"/>
      <c r="N68" s="387"/>
      <c r="O68" s="37">
        <f t="shared" si="0"/>
        <v>0</v>
      </c>
      <c r="P68" s="12"/>
      <c r="Q68" s="49" t="e">
        <f>O68/P68*100</f>
        <v>#DIV/0!</v>
      </c>
      <c r="R68" s="17"/>
    </row>
    <row r="69" spans="1:18" ht="17.25" customHeight="1" thickBot="1" x14ac:dyDescent="0.25">
      <c r="A69" s="877" t="s">
        <v>163</v>
      </c>
      <c r="B69" s="878"/>
      <c r="C69" s="310">
        <f>SUM(C66:C68)</f>
        <v>120218.02</v>
      </c>
      <c r="D69" s="310">
        <f t="shared" ref="D69:N69" si="9">SUM(D66:D68)</f>
        <v>47238.19</v>
      </c>
      <c r="E69" s="310">
        <f t="shared" si="9"/>
        <v>7500</v>
      </c>
      <c r="F69" s="310">
        <f t="shared" si="9"/>
        <v>0</v>
      </c>
      <c r="G69" s="310">
        <f t="shared" si="9"/>
        <v>0</v>
      </c>
      <c r="H69" s="310">
        <f t="shared" si="9"/>
        <v>0</v>
      </c>
      <c r="I69" s="310">
        <f t="shared" si="9"/>
        <v>0</v>
      </c>
      <c r="J69" s="310">
        <f t="shared" si="9"/>
        <v>0</v>
      </c>
      <c r="K69" s="310">
        <f t="shared" si="9"/>
        <v>0</v>
      </c>
      <c r="L69" s="310">
        <f t="shared" si="9"/>
        <v>0</v>
      </c>
      <c r="M69" s="310">
        <f t="shared" si="9"/>
        <v>0</v>
      </c>
      <c r="N69" s="310">
        <f t="shared" si="9"/>
        <v>0</v>
      </c>
      <c r="O69" s="311">
        <f>SUM(O66:O68)</f>
        <v>174956.21</v>
      </c>
      <c r="P69" s="313">
        <f>SUM(P66:P68)</f>
        <v>0</v>
      </c>
      <c r="Q69" s="312" t="e">
        <f>O69/P69*100</f>
        <v>#DIV/0!</v>
      </c>
      <c r="R69" s="17"/>
    </row>
    <row r="70" spans="1:18" ht="12.75" customHeight="1" x14ac:dyDescent="0.2">
      <c r="A70" s="426"/>
      <c r="B70" s="395"/>
      <c r="C70" s="396"/>
      <c r="D70" s="396"/>
      <c r="E70" s="396"/>
      <c r="F70" s="396"/>
      <c r="G70" s="396"/>
      <c r="H70" s="395"/>
      <c r="I70" s="398"/>
      <c r="J70" s="395"/>
      <c r="K70" s="395"/>
      <c r="L70" s="395"/>
      <c r="M70" s="395"/>
      <c r="N70" s="395"/>
      <c r="O70" s="17"/>
      <c r="P70" s="17"/>
      <c r="Q70" s="38"/>
      <c r="R70" s="17"/>
    </row>
    <row r="71" spans="1:18" ht="12.75" customHeight="1" x14ac:dyDescent="0.2">
      <c r="A71" s="875" t="s">
        <v>286</v>
      </c>
      <c r="B71" s="883" t="s">
        <v>443</v>
      </c>
      <c r="C71" s="883"/>
      <c r="D71" s="883"/>
      <c r="E71" s="883"/>
      <c r="F71" s="883"/>
      <c r="G71" s="883"/>
      <c r="H71" s="869"/>
      <c r="I71" s="869"/>
      <c r="J71" s="395"/>
      <c r="K71" s="395"/>
      <c r="L71" s="395"/>
      <c r="M71" s="395"/>
      <c r="N71" s="395"/>
      <c r="O71" s="17"/>
      <c r="P71" s="17"/>
      <c r="Q71" s="38"/>
      <c r="R71" s="17"/>
    </row>
    <row r="72" spans="1:18" ht="14.65" customHeight="1" x14ac:dyDescent="0.2">
      <c r="A72" s="875"/>
      <c r="B72" s="715"/>
      <c r="C72" s="396"/>
      <c r="D72" s="396"/>
      <c r="E72" s="396"/>
      <c r="F72" s="396"/>
      <c r="G72" s="396"/>
      <c r="H72" s="395"/>
      <c r="I72" s="398"/>
      <c r="J72" s="395"/>
      <c r="K72" s="395"/>
      <c r="L72" s="395"/>
      <c r="M72" s="395"/>
      <c r="N72" s="395"/>
      <c r="O72" s="17"/>
      <c r="P72" s="17"/>
      <c r="Q72" s="38"/>
      <c r="R72" s="17"/>
    </row>
    <row r="73" spans="1:18" ht="12.4" customHeight="1" x14ac:dyDescent="0.2">
      <c r="A73" s="875"/>
      <c r="B73" s="715"/>
      <c r="C73" s="396"/>
      <c r="D73" s="396"/>
      <c r="E73" s="396"/>
      <c r="F73" s="396"/>
      <c r="G73" s="396"/>
      <c r="H73" s="403"/>
      <c r="I73" s="395"/>
      <c r="J73" s="395"/>
      <c r="K73" s="395"/>
      <c r="L73" s="395"/>
      <c r="M73" s="395"/>
      <c r="N73" s="395"/>
      <c r="O73" s="17"/>
      <c r="P73" s="17"/>
      <c r="Q73" s="38"/>
      <c r="R73" s="17"/>
    </row>
    <row r="74" spans="1:18" ht="12.4" customHeight="1" x14ac:dyDescent="0.2">
      <c r="A74" s="875"/>
      <c r="B74" s="715"/>
      <c r="C74" s="396"/>
      <c r="D74" s="396"/>
      <c r="E74" s="396"/>
      <c r="F74" s="396"/>
      <c r="G74" s="396"/>
      <c r="H74" s="403"/>
      <c r="I74" s="395"/>
      <c r="J74" s="395"/>
      <c r="K74" s="395"/>
      <c r="L74" s="395"/>
      <c r="M74" s="395"/>
      <c r="N74" s="395"/>
      <c r="O74" s="17"/>
      <c r="P74" s="17"/>
      <c r="Q74" s="38"/>
      <c r="R74" s="17"/>
    </row>
    <row r="75" spans="1:18" ht="12.4" customHeight="1" x14ac:dyDescent="0.2">
      <c r="A75" s="875"/>
      <c r="B75" s="713"/>
      <c r="C75" s="396"/>
      <c r="D75" s="396"/>
      <c r="E75" s="396"/>
      <c r="F75" s="396"/>
      <c r="G75" s="396"/>
      <c r="H75" s="403"/>
      <c r="I75" s="395"/>
      <c r="J75" s="395"/>
      <c r="K75" s="395"/>
      <c r="L75" s="395"/>
      <c r="M75" s="395"/>
      <c r="N75" s="395"/>
      <c r="O75" s="17"/>
      <c r="P75" s="17"/>
      <c r="Q75" s="38"/>
      <c r="R75" s="17"/>
    </row>
    <row r="76" spans="1:18" ht="12.4" customHeight="1" x14ac:dyDescent="0.2">
      <c r="A76" s="875"/>
      <c r="B76" s="713"/>
      <c r="C76" s="396"/>
      <c r="D76" s="396"/>
      <c r="E76" s="396"/>
      <c r="F76" s="396"/>
      <c r="G76" s="396"/>
      <c r="H76" s="403"/>
      <c r="I76" s="395"/>
      <c r="J76" s="395"/>
      <c r="K76" s="395"/>
      <c r="L76" s="395"/>
      <c r="M76" s="395"/>
      <c r="N76" s="395"/>
      <c r="O76" s="17"/>
      <c r="P76" s="17"/>
      <c r="Q76" s="38"/>
      <c r="R76" s="17"/>
    </row>
    <row r="77" spans="1:18" ht="12.4" customHeight="1" x14ac:dyDescent="0.2">
      <c r="A77" s="875"/>
      <c r="B77" s="713"/>
      <c r="C77" s="396"/>
      <c r="D77" s="396"/>
      <c r="E77" s="396"/>
      <c r="F77" s="396"/>
      <c r="G77" s="396"/>
      <c r="H77" s="403"/>
      <c r="I77" s="395"/>
      <c r="J77" s="395"/>
      <c r="K77" s="395"/>
      <c r="L77" s="395"/>
      <c r="M77" s="395"/>
      <c r="N77" s="395"/>
      <c r="O77" s="17"/>
      <c r="P77" s="17"/>
      <c r="Q77" s="38"/>
      <c r="R77" s="17"/>
    </row>
    <row r="78" spans="1:18" ht="12.4" customHeight="1" x14ac:dyDescent="0.2">
      <c r="A78" s="875"/>
      <c r="B78" s="713"/>
      <c r="C78" s="396"/>
      <c r="D78" s="396"/>
      <c r="E78" s="396"/>
      <c r="F78" s="396"/>
      <c r="G78" s="396"/>
      <c r="H78" s="403"/>
      <c r="I78" s="395"/>
      <c r="J78" s="395"/>
      <c r="K78" s="395"/>
      <c r="L78" s="395"/>
      <c r="M78" s="395"/>
      <c r="N78" s="395"/>
      <c r="O78" s="17"/>
      <c r="P78" s="17"/>
      <c r="Q78" s="38"/>
      <c r="R78" s="17"/>
    </row>
    <row r="79" spans="1:18" x14ac:dyDescent="0.2">
      <c r="A79" s="875"/>
      <c r="B79" s="713"/>
      <c r="C79" s="396"/>
      <c r="D79" s="396"/>
      <c r="E79" s="396"/>
      <c r="F79" s="396"/>
      <c r="G79" s="396"/>
      <c r="H79" s="396"/>
      <c r="I79" s="396"/>
      <c r="J79" s="396"/>
      <c r="K79" s="395"/>
      <c r="L79" s="395"/>
      <c r="M79" s="395"/>
      <c r="N79" s="395"/>
      <c r="O79" s="395"/>
      <c r="P79" s="395"/>
      <c r="Q79" s="395"/>
      <c r="R79" s="17"/>
    </row>
    <row r="80" spans="1:18" x14ac:dyDescent="0.2">
      <c r="A80" s="875"/>
      <c r="B80" s="713"/>
      <c r="C80" s="396"/>
      <c r="D80" s="396"/>
      <c r="E80" s="396"/>
      <c r="F80" s="396"/>
      <c r="G80" s="396"/>
      <c r="H80" s="413"/>
      <c r="I80" s="413"/>
      <c r="J80" s="395"/>
      <c r="K80" s="395"/>
      <c r="L80" s="395"/>
      <c r="M80" s="395"/>
      <c r="N80" s="395"/>
      <c r="O80" s="395"/>
      <c r="P80" s="395"/>
      <c r="Q80" s="395"/>
      <c r="R80" s="17"/>
    </row>
    <row r="81" spans="1:18" x14ac:dyDescent="0.2">
      <c r="A81" s="875"/>
      <c r="B81" s="713"/>
      <c r="C81" s="396"/>
      <c r="D81" s="396"/>
      <c r="E81" s="396"/>
      <c r="F81" s="396"/>
      <c r="G81" s="396"/>
      <c r="H81" s="395"/>
      <c r="I81" s="395"/>
      <c r="J81" s="395"/>
      <c r="K81" s="395"/>
      <c r="L81" s="395"/>
      <c r="M81" s="395"/>
      <c r="N81" s="395"/>
      <c r="O81" s="395"/>
      <c r="P81" s="395"/>
      <c r="Q81" s="395"/>
      <c r="R81" s="17"/>
    </row>
    <row r="82" spans="1:18" x14ac:dyDescent="0.2">
      <c r="A82" s="684"/>
      <c r="B82" s="713"/>
      <c r="C82" s="396"/>
      <c r="D82" s="396"/>
      <c r="E82" s="396"/>
      <c r="F82" s="396"/>
      <c r="G82" s="396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17"/>
    </row>
    <row r="83" spans="1:18" x14ac:dyDescent="0.2">
      <c r="A83" s="680"/>
      <c r="B83" s="425"/>
      <c r="C83" s="416"/>
      <c r="D83" s="416"/>
      <c r="E83" s="416"/>
      <c r="F83" s="416"/>
      <c r="G83" s="416"/>
      <c r="H83" s="398"/>
      <c r="I83" s="398"/>
      <c r="J83" s="395"/>
      <c r="K83" s="395"/>
      <c r="L83" s="395"/>
      <c r="M83" s="395"/>
      <c r="N83" s="395"/>
      <c r="O83" s="395"/>
      <c r="P83" s="395"/>
      <c r="Q83" s="395"/>
      <c r="R83" s="17"/>
    </row>
    <row r="84" spans="1:18" x14ac:dyDescent="0.2">
      <c r="A84" s="407"/>
      <c r="B84" s="395"/>
      <c r="C84" s="416"/>
      <c r="D84" s="416"/>
      <c r="E84" s="416"/>
      <c r="F84" s="416"/>
      <c r="G84" s="416"/>
      <c r="H84" s="395"/>
      <c r="I84" s="395"/>
      <c r="J84" s="395"/>
      <c r="K84" s="395"/>
      <c r="L84" s="395"/>
      <c r="M84" s="395"/>
      <c r="N84" s="395"/>
      <c r="O84" s="395"/>
      <c r="P84" s="395"/>
      <c r="Q84" s="395"/>
      <c r="R84" s="17"/>
    </row>
    <row r="85" spans="1:18" x14ac:dyDescent="0.2">
      <c r="A85" s="407"/>
      <c r="B85" s="395"/>
      <c r="C85" s="416"/>
      <c r="D85" s="416"/>
      <c r="E85" s="416"/>
      <c r="F85" s="416"/>
      <c r="G85" s="416"/>
      <c r="H85" s="395"/>
      <c r="I85" s="395"/>
      <c r="J85" s="395"/>
      <c r="K85" s="395"/>
      <c r="L85" s="395"/>
      <c r="M85" s="395"/>
      <c r="N85" s="395"/>
      <c r="O85" s="395"/>
      <c r="P85" s="395"/>
      <c r="Q85" s="395"/>
      <c r="R85" s="17"/>
    </row>
    <row r="86" spans="1:18" x14ac:dyDescent="0.2">
      <c r="A86" s="407"/>
      <c r="B86" s="395"/>
      <c r="C86" s="416"/>
      <c r="D86" s="416"/>
      <c r="E86" s="416"/>
      <c r="F86" s="416"/>
      <c r="G86" s="416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17"/>
    </row>
    <row r="87" spans="1:18" x14ac:dyDescent="0.2">
      <c r="A87" s="407"/>
      <c r="B87" s="395"/>
      <c r="C87" s="416"/>
      <c r="D87" s="416"/>
      <c r="E87" s="416"/>
      <c r="F87" s="416"/>
      <c r="G87" s="416"/>
      <c r="H87" s="395"/>
      <c r="I87" s="395"/>
      <c r="J87" s="395"/>
      <c r="K87" s="395"/>
      <c r="L87" s="395"/>
      <c r="M87" s="395"/>
      <c r="N87" s="395"/>
      <c r="O87" s="17"/>
      <c r="P87" s="17"/>
      <c r="Q87" s="17"/>
      <c r="R87" s="17"/>
    </row>
    <row r="88" spans="1:18" x14ac:dyDescent="0.2">
      <c r="A88" s="18"/>
      <c r="B88" s="17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x14ac:dyDescent="0.2">
      <c r="A89" s="18"/>
      <c r="B89" s="17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1:18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x14ac:dyDescent="0.2">
      <c r="A652" s="18"/>
      <c r="B652" s="17"/>
      <c r="C652" s="27"/>
      <c r="D652" s="27"/>
      <c r="E652" s="27"/>
      <c r="F652" s="27"/>
      <c r="G652" s="2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x14ac:dyDescent="0.2">
      <c r="A653" s="18"/>
      <c r="B653" s="17"/>
      <c r="C653" s="27"/>
      <c r="D653" s="27"/>
      <c r="E653" s="27"/>
      <c r="F653" s="27"/>
      <c r="G653" s="2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x14ac:dyDescent="0.2">
      <c r="A654" s="18"/>
      <c r="B654" s="17"/>
      <c r="C654" s="27"/>
      <c r="D654" s="27"/>
      <c r="E654" s="27"/>
      <c r="F654" s="27"/>
      <c r="G654" s="2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x14ac:dyDescent="0.2">
      <c r="A655" s="18"/>
      <c r="B655" s="17"/>
      <c r="C655" s="27"/>
      <c r="D655" s="27"/>
      <c r="E655" s="27"/>
      <c r="F655" s="27"/>
      <c r="G655" s="2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</row>
    <row r="656" spans="1:18" x14ac:dyDescent="0.2">
      <c r="A656" s="18"/>
      <c r="B656" s="17"/>
      <c r="C656" s="27"/>
      <c r="D656" s="27"/>
      <c r="E656" s="27"/>
      <c r="F656" s="27"/>
      <c r="G656" s="2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</row>
  </sheetData>
  <mergeCells count="7">
    <mergeCell ref="A73:A81"/>
    <mergeCell ref="A71:A72"/>
    <mergeCell ref="A2:P2"/>
    <mergeCell ref="A69:B69"/>
    <mergeCell ref="A66:B66"/>
    <mergeCell ref="A3:B3"/>
    <mergeCell ref="B71:G71"/>
  </mergeCells>
  <phoneticPr fontId="0" type="noConversion"/>
  <conditionalFormatting sqref="P56:P58">
    <cfRule type="cellIs" dxfId="19" priority="1" stopIfTrue="1" operator="greaterThan">
      <formula>100</formula>
    </cfRule>
  </conditionalFormatting>
  <printOptions horizontalCentered="1"/>
  <pageMargins left="0.19685039370078741" right="0.19685039370078741" top="0.59055118110236227" bottom="0.31496062992125984" header="0.35433070866141736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409"/>
  <sheetViews>
    <sheetView topLeftCell="A37" zoomScaleNormal="100" zoomScaleSheetLayoutView="100" workbookViewId="0">
      <pane xSplit="2" topLeftCell="C1" activePane="topRight" state="frozen"/>
      <selection pane="topRight" activeCell="B73" sqref="B73:G73"/>
    </sheetView>
  </sheetViews>
  <sheetFormatPr defaultColWidth="9.28515625" defaultRowHeight="12.75" x14ac:dyDescent="0.2"/>
  <cols>
    <col min="1" max="1" width="4" style="14" customWidth="1"/>
    <col min="2" max="2" width="28.140625" style="1" customWidth="1"/>
    <col min="3" max="3" width="11.42578125" style="580" customWidth="1"/>
    <col min="4" max="4" width="12" style="580" customWidth="1"/>
    <col min="5" max="5" width="11" style="580" customWidth="1"/>
    <col min="6" max="6" width="11.28515625" style="580" customWidth="1"/>
    <col min="7" max="7" width="11" style="580" customWidth="1"/>
    <col min="8" max="8" width="11" style="546" bestFit="1" customWidth="1"/>
    <col min="9" max="9" width="10.7109375" style="546" customWidth="1"/>
    <col min="10" max="10" width="11.28515625" style="1" customWidth="1"/>
    <col min="11" max="12" width="10.7109375" style="1" customWidth="1"/>
    <col min="13" max="13" width="11" style="1" bestFit="1" customWidth="1"/>
    <col min="14" max="14" width="10.7109375" style="1" customWidth="1"/>
    <col min="15" max="15" width="12.7109375" style="1" customWidth="1"/>
    <col min="16" max="16" width="13.42578125" style="1" customWidth="1"/>
    <col min="17" max="17" width="9.7109375" style="1" customWidth="1"/>
    <col min="18" max="18" width="5.28515625" style="1" customWidth="1"/>
    <col min="19" max="19" width="5.5703125" customWidth="1"/>
    <col min="20" max="20" width="5.28515625" customWidth="1"/>
    <col min="21" max="21" width="26.42578125" style="1" customWidth="1"/>
    <col min="22" max="22" width="12.140625" style="1" customWidth="1"/>
    <col min="23" max="16384" width="9.28515625" style="1"/>
  </cols>
  <sheetData>
    <row r="1" spans="1:27" ht="15" x14ac:dyDescent="0.25">
      <c r="A1" s="61" t="s">
        <v>418</v>
      </c>
      <c r="G1" s="654"/>
      <c r="K1" s="13"/>
    </row>
    <row r="2" spans="1:27" ht="18" x14ac:dyDescent="0.25">
      <c r="A2" s="876" t="s">
        <v>137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203"/>
    </row>
    <row r="3" spans="1:27" s="121" customFormat="1" ht="36.75" customHeight="1" x14ac:dyDescent="0.2">
      <c r="A3" s="881" t="s">
        <v>42</v>
      </c>
      <c r="B3" s="882"/>
      <c r="C3" s="633" t="s">
        <v>13</v>
      </c>
      <c r="D3" s="633" t="s">
        <v>14</v>
      </c>
      <c r="E3" s="633" t="s">
        <v>15</v>
      </c>
      <c r="F3" s="633" t="s">
        <v>16</v>
      </c>
      <c r="G3" s="633" t="s">
        <v>17</v>
      </c>
      <c r="H3" s="652" t="s">
        <v>3</v>
      </c>
      <c r="I3" s="655" t="s">
        <v>4</v>
      </c>
      <c r="J3" s="116" t="s">
        <v>5</v>
      </c>
      <c r="K3" s="116" t="s">
        <v>6</v>
      </c>
      <c r="L3" s="116" t="s">
        <v>7</v>
      </c>
      <c r="M3" s="116" t="s">
        <v>8</v>
      </c>
      <c r="N3" s="118" t="s">
        <v>9</v>
      </c>
      <c r="O3" s="119" t="s">
        <v>28</v>
      </c>
      <c r="P3" s="170" t="s">
        <v>157</v>
      </c>
      <c r="Q3" s="122" t="s">
        <v>76</v>
      </c>
      <c r="R3" s="112"/>
      <c r="S3"/>
      <c r="T3"/>
      <c r="U3"/>
      <c r="V3"/>
      <c r="W3" s="112"/>
      <c r="X3" s="112"/>
      <c r="Y3" s="112"/>
      <c r="Z3" s="112"/>
      <c r="AA3" s="112"/>
    </row>
    <row r="4" spans="1:27" ht="14.25" customHeight="1" x14ac:dyDescent="0.2">
      <c r="A4" s="127">
        <v>14</v>
      </c>
      <c r="B4" s="128" t="s">
        <v>10</v>
      </c>
      <c r="C4" s="656"/>
      <c r="D4" s="656"/>
      <c r="E4" s="685">
        <v>1462.86</v>
      </c>
      <c r="F4" s="656"/>
      <c r="G4" s="656"/>
      <c r="H4" s="656"/>
      <c r="I4" s="656"/>
      <c r="J4" s="421"/>
      <c r="K4" s="421"/>
      <c r="L4" s="421"/>
      <c r="M4" s="421"/>
      <c r="N4" s="421"/>
      <c r="O4" s="30">
        <f t="shared" ref="O4:O10" si="0">SUM(C4:N4)</f>
        <v>1462.86</v>
      </c>
      <c r="P4" s="40"/>
      <c r="Q4" s="31" t="e">
        <f>O4/P4*100</f>
        <v>#DIV/0!</v>
      </c>
      <c r="R4" s="17"/>
      <c r="U4"/>
      <c r="V4"/>
    </row>
    <row r="5" spans="1:27" ht="14.25" customHeight="1" x14ac:dyDescent="0.2">
      <c r="A5" s="468">
        <v>18</v>
      </c>
      <c r="B5" s="128" t="s">
        <v>153</v>
      </c>
      <c r="C5" s="656"/>
      <c r="D5" s="656"/>
      <c r="E5" s="656"/>
      <c r="F5" s="656"/>
      <c r="G5" s="656"/>
      <c r="H5" s="656"/>
      <c r="I5" s="656"/>
      <c r="J5" s="421"/>
      <c r="K5" s="421"/>
      <c r="L5" s="421"/>
      <c r="M5" s="421"/>
      <c r="N5" s="421"/>
      <c r="O5" s="8">
        <f>SUM(C5:N5)</f>
        <v>0</v>
      </c>
      <c r="P5" s="8"/>
      <c r="Q5" s="31"/>
      <c r="R5" s="17"/>
      <c r="U5"/>
      <c r="V5"/>
    </row>
    <row r="6" spans="1:27" ht="14.25" customHeight="1" x14ac:dyDescent="0.2">
      <c r="A6" s="127">
        <v>30</v>
      </c>
      <c r="B6" s="128" t="s">
        <v>23</v>
      </c>
      <c r="C6" s="634">
        <f>SUM(C7:C10)</f>
        <v>0</v>
      </c>
      <c r="D6" s="634">
        <f t="shared" ref="D6:N6" si="1">SUM(D7:D10)</f>
        <v>0</v>
      </c>
      <c r="E6" s="634">
        <f t="shared" si="1"/>
        <v>2725</v>
      </c>
      <c r="F6" s="634">
        <f>SUM(F7:F10)</f>
        <v>0</v>
      </c>
      <c r="G6" s="634">
        <f t="shared" si="1"/>
        <v>0</v>
      </c>
      <c r="H6" s="634">
        <f t="shared" si="1"/>
        <v>0</v>
      </c>
      <c r="I6" s="634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2725</v>
      </c>
      <c r="P6" s="8">
        <f>SUM(P7:P10)</f>
        <v>0</v>
      </c>
      <c r="Q6" s="31" t="e">
        <f>O6/P6*100</f>
        <v>#DIV/0!</v>
      </c>
      <c r="R6" s="17"/>
      <c r="U6"/>
      <c r="V6"/>
    </row>
    <row r="7" spans="1:27" ht="12.4" customHeight="1" x14ac:dyDescent="0.2">
      <c r="A7" s="129"/>
      <c r="B7" s="115" t="s">
        <v>24</v>
      </c>
      <c r="C7" s="377"/>
      <c r="D7" s="377"/>
      <c r="E7" s="377">
        <v>2725</v>
      </c>
      <c r="F7" s="377"/>
      <c r="G7" s="377"/>
      <c r="H7" s="377"/>
      <c r="I7" s="377"/>
      <c r="J7" s="377"/>
      <c r="K7" s="377"/>
      <c r="L7" s="377"/>
      <c r="M7" s="386"/>
      <c r="N7" s="418"/>
      <c r="O7" s="9">
        <f t="shared" si="0"/>
        <v>2725</v>
      </c>
      <c r="P7" s="103"/>
      <c r="Q7" s="38"/>
      <c r="R7" s="17"/>
      <c r="U7"/>
      <c r="V7"/>
    </row>
    <row r="8" spans="1:27" ht="12.4" customHeight="1" x14ac:dyDescent="0.2">
      <c r="A8" s="130"/>
      <c r="B8" s="6" t="s">
        <v>41</v>
      </c>
      <c r="C8" s="386"/>
      <c r="D8" s="386"/>
      <c r="E8" s="386"/>
      <c r="F8" s="386"/>
      <c r="G8" s="386"/>
      <c r="H8" s="386"/>
      <c r="I8" s="386"/>
      <c r="J8" s="386"/>
      <c r="K8" s="386"/>
      <c r="L8" s="386"/>
      <c r="M8" s="386"/>
      <c r="N8" s="377"/>
      <c r="O8" s="10">
        <f t="shared" si="0"/>
        <v>0</v>
      </c>
      <c r="P8" s="110"/>
      <c r="Q8" s="38"/>
      <c r="R8" s="17"/>
      <c r="U8"/>
      <c r="V8"/>
    </row>
    <row r="9" spans="1:27" ht="12.4" customHeight="1" x14ac:dyDescent="0.2">
      <c r="A9" s="47"/>
      <c r="B9" s="6" t="s">
        <v>140</v>
      </c>
      <c r="C9" s="728"/>
      <c r="D9" s="728"/>
      <c r="E9" s="728"/>
      <c r="F9" s="728"/>
      <c r="G9" s="728"/>
      <c r="H9" s="728"/>
      <c r="I9" s="728"/>
      <c r="J9" s="386"/>
      <c r="K9" s="386"/>
      <c r="L9" s="377"/>
      <c r="M9" s="377"/>
      <c r="N9" s="377"/>
      <c r="O9" s="10">
        <f t="shared" si="0"/>
        <v>0</v>
      </c>
      <c r="P9" s="110"/>
      <c r="Q9" s="38"/>
      <c r="R9" s="17"/>
      <c r="U9"/>
      <c r="V9"/>
    </row>
    <row r="10" spans="1:27" ht="12.4" customHeight="1" x14ac:dyDescent="0.2">
      <c r="A10" s="131"/>
      <c r="B10" s="5" t="s">
        <v>305</v>
      </c>
      <c r="C10" s="636"/>
      <c r="D10" s="636"/>
      <c r="E10" s="636"/>
      <c r="F10" s="636"/>
      <c r="G10" s="636"/>
      <c r="H10" s="635"/>
      <c r="I10" s="635"/>
      <c r="J10" s="378"/>
      <c r="K10" s="378"/>
      <c r="L10" s="378"/>
      <c r="M10" s="377"/>
      <c r="N10" s="378"/>
      <c r="O10" s="39">
        <f t="shared" si="0"/>
        <v>0</v>
      </c>
      <c r="P10" s="108"/>
      <c r="Q10" s="38"/>
      <c r="R10" s="17"/>
      <c r="U10"/>
      <c r="V10"/>
    </row>
    <row r="11" spans="1:27" ht="14.25" customHeight="1" x14ac:dyDescent="0.2">
      <c r="A11" s="127">
        <v>33</v>
      </c>
      <c r="B11" s="128" t="s">
        <v>18</v>
      </c>
      <c r="C11" s="634">
        <f t="shared" ref="C11:O11" si="2">SUM(C12:C15)</f>
        <v>0</v>
      </c>
      <c r="D11" s="634">
        <f t="shared" si="2"/>
        <v>0</v>
      </c>
      <c r="E11" s="634">
        <f t="shared" si="2"/>
        <v>1544.58</v>
      </c>
      <c r="F11" s="634">
        <f t="shared" si="2"/>
        <v>0</v>
      </c>
      <c r="G11" s="634">
        <f t="shared" si="2"/>
        <v>0</v>
      </c>
      <c r="H11" s="634">
        <f t="shared" si="2"/>
        <v>0</v>
      </c>
      <c r="I11" s="634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1544.58</v>
      </c>
      <c r="P11" s="7">
        <f>SUM(P12:P15)</f>
        <v>0</v>
      </c>
      <c r="Q11" s="31" t="e">
        <f>O11/P11*100</f>
        <v>#DIV/0!</v>
      </c>
      <c r="R11" s="17"/>
      <c r="U11"/>
      <c r="V11"/>
    </row>
    <row r="12" spans="1:27" ht="14.25" customHeight="1" x14ac:dyDescent="0.2">
      <c r="A12" s="132"/>
      <c r="B12" s="115" t="s">
        <v>112</v>
      </c>
      <c r="C12" s="372"/>
      <c r="D12" s="372"/>
      <c r="E12" s="372">
        <v>1544.58</v>
      </c>
      <c r="F12" s="372"/>
      <c r="G12" s="372"/>
      <c r="H12" s="372"/>
      <c r="I12" s="372"/>
      <c r="J12" s="370"/>
      <c r="K12" s="372"/>
      <c r="L12" s="381"/>
      <c r="M12" s="381"/>
      <c r="N12" s="370"/>
      <c r="O12" s="9">
        <f t="shared" ref="O12:O68" si="3">SUM(C12:N12)</f>
        <v>1544.58</v>
      </c>
      <c r="P12" s="9"/>
      <c r="Q12" s="38"/>
      <c r="R12" s="17"/>
    </row>
    <row r="13" spans="1:27" ht="14.25" customHeight="1" x14ac:dyDescent="0.2">
      <c r="A13" s="134"/>
      <c r="B13" s="6" t="s">
        <v>288</v>
      </c>
      <c r="C13" s="379"/>
      <c r="D13" s="379"/>
      <c r="E13" s="379"/>
      <c r="F13" s="379"/>
      <c r="G13" s="379"/>
      <c r="H13" s="379"/>
      <c r="I13" s="379"/>
      <c r="J13" s="379"/>
      <c r="K13" s="379"/>
      <c r="L13" s="379"/>
      <c r="M13" s="379"/>
      <c r="N13" s="379"/>
      <c r="O13" s="10">
        <f t="shared" si="3"/>
        <v>0</v>
      </c>
      <c r="P13" s="10"/>
      <c r="Q13" s="38"/>
      <c r="R13" s="17"/>
    </row>
    <row r="14" spans="1:27" ht="14.25" customHeight="1" x14ac:dyDescent="0.2">
      <c r="A14" s="134"/>
      <c r="B14" s="6" t="s">
        <v>270</v>
      </c>
      <c r="C14" s="379"/>
      <c r="D14" s="379"/>
      <c r="E14" s="379"/>
      <c r="F14" s="379"/>
      <c r="G14" s="379"/>
      <c r="H14" s="379"/>
      <c r="I14" s="379"/>
      <c r="J14" s="379"/>
      <c r="K14" s="379"/>
      <c r="L14" s="379"/>
      <c r="M14" s="379"/>
      <c r="N14" s="379"/>
      <c r="O14" s="10">
        <f t="shared" si="3"/>
        <v>0</v>
      </c>
      <c r="P14" s="10"/>
      <c r="Q14" s="38"/>
      <c r="R14" s="17"/>
    </row>
    <row r="15" spans="1:27" ht="14.25" customHeight="1" x14ac:dyDescent="0.2">
      <c r="A15" s="206"/>
      <c r="B15" s="5" t="s">
        <v>155</v>
      </c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83"/>
      <c r="N15" s="383"/>
      <c r="O15" s="40">
        <f t="shared" si="3"/>
        <v>0</v>
      </c>
      <c r="P15" s="40"/>
      <c r="Q15" s="49"/>
      <c r="R15" s="17"/>
    </row>
    <row r="16" spans="1:27" ht="14.25" customHeight="1" x14ac:dyDescent="0.2">
      <c r="A16" s="458">
        <v>34</v>
      </c>
      <c r="B16" s="128" t="s">
        <v>211</v>
      </c>
      <c r="C16" s="636">
        <f>C17+C18</f>
        <v>147838.64000000001</v>
      </c>
      <c r="D16" s="636">
        <f t="shared" ref="D16:N16" si="4">D17+D18</f>
        <v>147721.79999999999</v>
      </c>
      <c r="E16" s="636">
        <f t="shared" si="4"/>
        <v>0</v>
      </c>
      <c r="F16" s="636">
        <f t="shared" si="4"/>
        <v>0</v>
      </c>
      <c r="G16" s="636">
        <f t="shared" si="4"/>
        <v>0</v>
      </c>
      <c r="H16" s="636">
        <f t="shared" si="4"/>
        <v>0</v>
      </c>
      <c r="I16" s="636">
        <f t="shared" si="4"/>
        <v>0</v>
      </c>
      <c r="J16" s="636">
        <f t="shared" si="4"/>
        <v>0</v>
      </c>
      <c r="K16" s="636">
        <f t="shared" si="4"/>
        <v>0</v>
      </c>
      <c r="L16" s="636">
        <f t="shared" si="4"/>
        <v>0</v>
      </c>
      <c r="M16" s="636">
        <f t="shared" si="4"/>
        <v>0</v>
      </c>
      <c r="N16" s="636">
        <f t="shared" si="4"/>
        <v>0</v>
      </c>
      <c r="O16" s="378">
        <f>O17+O18</f>
        <v>295560.44</v>
      </c>
      <c r="P16" s="378">
        <f>P17+P18</f>
        <v>0</v>
      </c>
      <c r="Q16" s="49" t="e">
        <f>O16/P16*100</f>
        <v>#DIV/0!</v>
      </c>
      <c r="R16" s="17"/>
    </row>
    <row r="17" spans="1:18" ht="12.75" customHeight="1" x14ac:dyDescent="0.2">
      <c r="A17" s="253"/>
      <c r="B17" s="216" t="s">
        <v>289</v>
      </c>
      <c r="C17" s="382"/>
      <c r="D17" s="382"/>
      <c r="E17" s="382"/>
      <c r="F17" s="382"/>
      <c r="G17" s="382"/>
      <c r="H17" s="382"/>
      <c r="I17" s="382"/>
      <c r="J17" s="382"/>
      <c r="K17" s="382"/>
      <c r="L17" s="382"/>
      <c r="M17" s="382"/>
      <c r="N17" s="382"/>
      <c r="O17" s="37">
        <f t="shared" si="3"/>
        <v>0</v>
      </c>
      <c r="P17" s="10"/>
      <c r="Q17" s="38"/>
      <c r="R17" s="17"/>
    </row>
    <row r="18" spans="1:18" ht="12.75" customHeight="1" x14ac:dyDescent="0.2">
      <c r="A18" s="253"/>
      <c r="B18" s="216" t="s">
        <v>417</v>
      </c>
      <c r="C18" s="382">
        <v>147838.64000000001</v>
      </c>
      <c r="D18" s="382">
        <v>147721.79999999999</v>
      </c>
      <c r="E18" s="382"/>
      <c r="F18" s="382"/>
      <c r="G18" s="382"/>
      <c r="H18" s="382"/>
      <c r="I18" s="382"/>
      <c r="J18" s="382"/>
      <c r="K18" s="382"/>
      <c r="L18" s="382"/>
      <c r="M18" s="382"/>
      <c r="N18" s="382"/>
      <c r="O18" s="37">
        <f t="shared" si="3"/>
        <v>295560.44</v>
      </c>
      <c r="P18" s="10"/>
      <c r="Q18" s="38"/>
      <c r="R18" s="17"/>
    </row>
    <row r="19" spans="1:18" ht="14.25" customHeight="1" x14ac:dyDescent="0.2">
      <c r="A19" s="127">
        <v>36</v>
      </c>
      <c r="B19" s="128" t="s">
        <v>21</v>
      </c>
      <c r="C19" s="606">
        <f t="shared" ref="C19:N19" si="5">SUM(C20:C24)</f>
        <v>0</v>
      </c>
      <c r="D19" s="606">
        <f t="shared" si="5"/>
        <v>0</v>
      </c>
      <c r="E19" s="606">
        <f t="shared" si="5"/>
        <v>0</v>
      </c>
      <c r="F19" s="606">
        <f t="shared" si="5"/>
        <v>0</v>
      </c>
      <c r="G19" s="606">
        <f t="shared" si="5"/>
        <v>0</v>
      </c>
      <c r="H19" s="606">
        <f t="shared" si="5"/>
        <v>0</v>
      </c>
      <c r="I19" s="606">
        <f t="shared" si="5"/>
        <v>0</v>
      </c>
      <c r="J19" s="8">
        <f t="shared" si="5"/>
        <v>0</v>
      </c>
      <c r="K19" s="8">
        <f t="shared" si="5"/>
        <v>0</v>
      </c>
      <c r="L19" s="8">
        <f t="shared" si="5"/>
        <v>0</v>
      </c>
      <c r="M19" s="8">
        <f t="shared" si="5"/>
        <v>0</v>
      </c>
      <c r="N19" s="8">
        <f t="shared" si="5"/>
        <v>0</v>
      </c>
      <c r="O19" s="30">
        <f>SUM(O20:O24)</f>
        <v>0</v>
      </c>
      <c r="P19" s="8">
        <f>SUM(P20:P24)</f>
        <v>0</v>
      </c>
      <c r="Q19" s="31"/>
      <c r="R19" s="17"/>
    </row>
    <row r="20" spans="1:18" ht="12.75" customHeight="1" x14ac:dyDescent="0.2">
      <c r="A20" s="134"/>
      <c r="B20" s="216" t="s">
        <v>151</v>
      </c>
      <c r="C20" s="530"/>
      <c r="D20" s="382"/>
      <c r="E20" s="382"/>
      <c r="F20" s="382"/>
      <c r="G20" s="382"/>
      <c r="H20" s="382"/>
      <c r="I20" s="382"/>
      <c r="J20" s="382"/>
      <c r="K20" s="382"/>
      <c r="L20" s="382"/>
      <c r="M20" s="382"/>
      <c r="N20" s="382"/>
      <c r="O20" s="32">
        <f t="shared" si="3"/>
        <v>0</v>
      </c>
      <c r="P20" s="10"/>
      <c r="Q20" s="38"/>
      <c r="R20" s="17"/>
    </row>
    <row r="21" spans="1:18" ht="12.4" customHeight="1" x14ac:dyDescent="0.2">
      <c r="A21" s="134"/>
      <c r="B21" s="6" t="s">
        <v>34</v>
      </c>
      <c r="C21" s="377"/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"/>
      <c r="P21" s="10"/>
      <c r="Q21" s="38"/>
      <c r="R21" s="17"/>
    </row>
    <row r="22" spans="1:18" ht="12.4" customHeight="1" x14ac:dyDescent="0.2">
      <c r="A22" s="134"/>
      <c r="B22" s="6" t="s">
        <v>26</v>
      </c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">
        <f>SUM(C22:N22)</f>
        <v>0</v>
      </c>
      <c r="P22" s="10"/>
      <c r="Q22" s="38"/>
      <c r="R22" s="17"/>
    </row>
    <row r="23" spans="1:18" ht="12.4" customHeight="1" x14ac:dyDescent="0.2">
      <c r="A23" s="134"/>
      <c r="B23" s="6" t="s">
        <v>123</v>
      </c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">
        <f t="shared" si="3"/>
        <v>0</v>
      </c>
      <c r="P23" s="10"/>
      <c r="Q23" s="38"/>
      <c r="R23" s="17"/>
    </row>
    <row r="24" spans="1:18" ht="12.4" customHeight="1" x14ac:dyDescent="0.2">
      <c r="A24" s="47"/>
      <c r="B24" s="6" t="s">
        <v>147</v>
      </c>
      <c r="C24" s="378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">
        <f t="shared" si="3"/>
        <v>0</v>
      </c>
      <c r="P24" s="10"/>
      <c r="Q24" s="48"/>
      <c r="R24" s="17"/>
    </row>
    <row r="25" spans="1:18" ht="14.25" customHeight="1" x14ac:dyDescent="0.2">
      <c r="A25" s="127">
        <v>39</v>
      </c>
      <c r="B25" s="128" t="s">
        <v>11</v>
      </c>
      <c r="C25" s="606">
        <f>SUM(C26:C54)</f>
        <v>40200</v>
      </c>
      <c r="D25" s="606">
        <f t="shared" ref="D25:P25" si="6">SUM(D26:D54)</f>
        <v>26445.350000000002</v>
      </c>
      <c r="E25" s="606">
        <f t="shared" si="6"/>
        <v>72477.87</v>
      </c>
      <c r="F25" s="606">
        <f>SUM(F26:F54)</f>
        <v>0</v>
      </c>
      <c r="G25" s="606">
        <f t="shared" si="6"/>
        <v>0</v>
      </c>
      <c r="H25" s="606">
        <f t="shared" si="6"/>
        <v>0</v>
      </c>
      <c r="I25" s="606">
        <f t="shared" si="6"/>
        <v>0</v>
      </c>
      <c r="J25" s="8">
        <f t="shared" si="6"/>
        <v>0</v>
      </c>
      <c r="K25" s="8">
        <f t="shared" si="6"/>
        <v>0</v>
      </c>
      <c r="L25" s="8">
        <f t="shared" si="6"/>
        <v>0</v>
      </c>
      <c r="M25" s="8">
        <f t="shared" si="6"/>
        <v>0</v>
      </c>
      <c r="N25" s="8">
        <f t="shared" si="6"/>
        <v>0</v>
      </c>
      <c r="O25" s="8">
        <f t="shared" si="6"/>
        <v>139123.22</v>
      </c>
      <c r="P25" s="8">
        <f t="shared" si="6"/>
        <v>0</v>
      </c>
      <c r="Q25" s="49" t="e">
        <f>O25/P25*100</f>
        <v>#DIV/0!</v>
      </c>
      <c r="R25" s="17"/>
    </row>
    <row r="26" spans="1:18" ht="12.4" customHeight="1" x14ac:dyDescent="0.2">
      <c r="A26" s="134"/>
      <c r="B26" s="6" t="s">
        <v>241</v>
      </c>
      <c r="C26" s="382"/>
      <c r="D26" s="382"/>
      <c r="E26" s="382"/>
      <c r="F26" s="382"/>
      <c r="G26" s="382"/>
      <c r="H26" s="382"/>
      <c r="I26" s="382"/>
      <c r="J26" s="382"/>
      <c r="K26" s="379"/>
      <c r="L26" s="379"/>
      <c r="M26" s="379"/>
      <c r="N26" s="382"/>
      <c r="O26" s="37">
        <f t="shared" si="3"/>
        <v>0</v>
      </c>
      <c r="P26" s="106"/>
      <c r="Q26" s="38"/>
      <c r="R26" s="17"/>
    </row>
    <row r="27" spans="1:18" ht="12.4" customHeight="1" x14ac:dyDescent="0.2">
      <c r="A27" s="134"/>
      <c r="B27" s="6" t="s">
        <v>269</v>
      </c>
      <c r="C27" s="379"/>
      <c r="D27" s="379"/>
      <c r="E27" s="379"/>
      <c r="F27" s="379"/>
      <c r="G27" s="379"/>
      <c r="H27" s="379"/>
      <c r="I27" s="379"/>
      <c r="J27" s="379"/>
      <c r="K27" s="379"/>
      <c r="L27" s="382"/>
      <c r="M27" s="379"/>
      <c r="N27" s="382"/>
      <c r="O27" s="37">
        <f t="shared" si="3"/>
        <v>0</v>
      </c>
      <c r="P27" s="110"/>
      <c r="Q27" s="38"/>
      <c r="R27" s="17"/>
    </row>
    <row r="28" spans="1:18" ht="12.4" customHeight="1" x14ac:dyDescent="0.2">
      <c r="A28" s="134"/>
      <c r="B28" s="6" t="s">
        <v>126</v>
      </c>
      <c r="C28" s="382"/>
      <c r="D28" s="382"/>
      <c r="E28" s="382"/>
      <c r="F28" s="382"/>
      <c r="G28" s="382"/>
      <c r="H28" s="382"/>
      <c r="I28" s="382"/>
      <c r="J28" s="382"/>
      <c r="K28" s="382"/>
      <c r="L28" s="382"/>
      <c r="M28" s="379"/>
      <c r="N28" s="382"/>
      <c r="O28" s="37">
        <f t="shared" si="3"/>
        <v>0</v>
      </c>
      <c r="P28" s="110"/>
      <c r="Q28" s="38"/>
      <c r="R28" s="17"/>
    </row>
    <row r="29" spans="1:18" ht="12.4" customHeight="1" x14ac:dyDescent="0.2">
      <c r="A29" s="253"/>
      <c r="B29" s="105" t="s">
        <v>225</v>
      </c>
      <c r="C29" s="382"/>
      <c r="D29" s="382"/>
      <c r="E29" s="382"/>
      <c r="F29" s="382"/>
      <c r="G29" s="382"/>
      <c r="H29" s="382"/>
      <c r="I29" s="382"/>
      <c r="J29" s="382"/>
      <c r="K29" s="382"/>
      <c r="L29" s="382"/>
      <c r="M29" s="379"/>
      <c r="N29" s="382"/>
      <c r="O29" s="37">
        <f t="shared" si="3"/>
        <v>0</v>
      </c>
      <c r="P29" s="110"/>
      <c r="Q29" s="38"/>
      <c r="R29" s="28"/>
    </row>
    <row r="30" spans="1:18" ht="12.4" customHeight="1" x14ac:dyDescent="0.2">
      <c r="A30" s="134"/>
      <c r="B30" s="105" t="s">
        <v>25</v>
      </c>
      <c r="C30" s="382"/>
      <c r="D30" s="382">
        <v>20991.7</v>
      </c>
      <c r="E30" s="382">
        <v>86.87</v>
      </c>
      <c r="F30" s="382"/>
      <c r="G30" s="382"/>
      <c r="H30" s="382"/>
      <c r="I30" s="382"/>
      <c r="J30" s="382"/>
      <c r="K30" s="379"/>
      <c r="L30" s="382"/>
      <c r="M30" s="379"/>
      <c r="N30" s="382"/>
      <c r="O30" s="37">
        <f t="shared" si="3"/>
        <v>21078.57</v>
      </c>
      <c r="P30" s="110"/>
      <c r="Q30" s="38"/>
      <c r="R30" s="17"/>
    </row>
    <row r="31" spans="1:18" ht="12.4" customHeight="1" x14ac:dyDescent="0.2">
      <c r="A31" s="134"/>
      <c r="B31" s="105" t="s">
        <v>43</v>
      </c>
      <c r="C31" s="382"/>
      <c r="D31" s="382"/>
      <c r="E31" s="382"/>
      <c r="F31" s="382"/>
      <c r="G31" s="382"/>
      <c r="H31" s="382"/>
      <c r="I31" s="382"/>
      <c r="J31" s="382"/>
      <c r="K31" s="379"/>
      <c r="L31" s="379"/>
      <c r="M31" s="379"/>
      <c r="N31" s="382"/>
      <c r="O31" s="37">
        <f t="shared" si="3"/>
        <v>0</v>
      </c>
      <c r="P31" s="110"/>
      <c r="Q31" s="38"/>
      <c r="R31" s="17"/>
    </row>
    <row r="32" spans="1:18" ht="12.4" customHeight="1" x14ac:dyDescent="0.2">
      <c r="A32" s="272"/>
      <c r="B32" s="105" t="s">
        <v>194</v>
      </c>
      <c r="C32" s="382">
        <v>40000</v>
      </c>
      <c r="D32" s="382"/>
      <c r="E32" s="382">
        <v>69000</v>
      </c>
      <c r="F32" s="382"/>
      <c r="G32" s="382"/>
      <c r="H32" s="382"/>
      <c r="I32" s="382"/>
      <c r="J32" s="382"/>
      <c r="K32" s="382"/>
      <c r="L32" s="379"/>
      <c r="M32" s="379"/>
      <c r="N32" s="382"/>
      <c r="O32" s="37">
        <f>SUM(C32:N32)</f>
        <v>109000</v>
      </c>
      <c r="P32" s="110"/>
      <c r="Q32" s="38"/>
      <c r="R32" s="17"/>
    </row>
    <row r="33" spans="1:18" ht="12.4" customHeight="1" x14ac:dyDescent="0.2">
      <c r="A33" s="134"/>
      <c r="B33" s="105" t="s">
        <v>230</v>
      </c>
      <c r="C33" s="382"/>
      <c r="D33" s="382">
        <v>4800</v>
      </c>
      <c r="E33" s="382"/>
      <c r="F33" s="382"/>
      <c r="G33" s="382"/>
      <c r="H33" s="382"/>
      <c r="I33" s="382"/>
      <c r="J33" s="382"/>
      <c r="K33" s="379"/>
      <c r="L33" s="379"/>
      <c r="M33" s="379"/>
      <c r="N33" s="382"/>
      <c r="O33" s="37">
        <f t="shared" si="3"/>
        <v>4800</v>
      </c>
      <c r="P33" s="110"/>
      <c r="Q33" s="38"/>
      <c r="R33" s="17"/>
    </row>
    <row r="34" spans="1:18" ht="12.4" customHeight="1" x14ac:dyDescent="0.2">
      <c r="A34" s="134"/>
      <c r="B34" s="105" t="s">
        <v>141</v>
      </c>
      <c r="C34" s="382"/>
      <c r="D34" s="382"/>
      <c r="E34" s="382">
        <v>3391</v>
      </c>
      <c r="F34" s="382"/>
      <c r="G34" s="382"/>
      <c r="H34" s="382"/>
      <c r="I34" s="382"/>
      <c r="J34" s="382"/>
      <c r="K34" s="382"/>
      <c r="L34" s="379"/>
      <c r="M34" s="382"/>
      <c r="N34" s="382"/>
      <c r="O34" s="37">
        <f t="shared" si="3"/>
        <v>3391</v>
      </c>
      <c r="P34" s="110"/>
      <c r="Q34" s="38"/>
      <c r="R34" s="17"/>
    </row>
    <row r="35" spans="1:18" ht="12.4" customHeight="1" x14ac:dyDescent="0.2">
      <c r="A35" s="134"/>
      <c r="B35" s="105" t="s">
        <v>120</v>
      </c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82"/>
      <c r="O35" s="37">
        <f t="shared" si="3"/>
        <v>0</v>
      </c>
      <c r="P35" s="110"/>
      <c r="Q35" s="333"/>
      <c r="R35" s="17"/>
    </row>
    <row r="36" spans="1:18" ht="12.4" customHeight="1" x14ac:dyDescent="0.2">
      <c r="A36" s="134"/>
      <c r="B36" s="105" t="s">
        <v>37</v>
      </c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82"/>
      <c r="O36" s="37">
        <f t="shared" si="3"/>
        <v>0</v>
      </c>
      <c r="P36" s="110"/>
      <c r="Q36" s="38"/>
      <c r="R36" s="17"/>
    </row>
    <row r="37" spans="1:18" ht="12.4" customHeight="1" x14ac:dyDescent="0.2">
      <c r="A37" s="134"/>
      <c r="B37" s="6" t="s">
        <v>30</v>
      </c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82"/>
      <c r="O37" s="37">
        <f t="shared" si="3"/>
        <v>0</v>
      </c>
      <c r="P37" s="110"/>
      <c r="Q37" s="38"/>
      <c r="R37" s="17"/>
    </row>
    <row r="38" spans="1:18" ht="12.4" customHeight="1" x14ac:dyDescent="0.2">
      <c r="A38" s="47"/>
      <c r="B38" s="6" t="s">
        <v>46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82"/>
      <c r="O38" s="37">
        <f t="shared" si="3"/>
        <v>0</v>
      </c>
      <c r="P38" s="110"/>
      <c r="Q38" s="38"/>
      <c r="R38" s="17"/>
    </row>
    <row r="39" spans="1:18" ht="12.4" customHeight="1" x14ac:dyDescent="0.2">
      <c r="A39" s="134"/>
      <c r="B39" s="6" t="s">
        <v>47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82"/>
      <c r="O39" s="37">
        <f t="shared" si="3"/>
        <v>0</v>
      </c>
      <c r="P39" s="110"/>
      <c r="Q39" s="38"/>
      <c r="R39" s="17"/>
    </row>
    <row r="40" spans="1:18" ht="12.4" customHeight="1" x14ac:dyDescent="0.2">
      <c r="A40" s="134"/>
      <c r="B40" s="6" t="s">
        <v>45</v>
      </c>
      <c r="C40" s="379"/>
      <c r="D40" s="379"/>
      <c r="E40" s="379"/>
      <c r="F40" s="379"/>
      <c r="G40" s="379"/>
      <c r="H40" s="379"/>
      <c r="I40" s="379"/>
      <c r="J40" s="379"/>
      <c r="K40" s="382"/>
      <c r="L40" s="379"/>
      <c r="M40" s="379"/>
      <c r="N40" s="382"/>
      <c r="O40" s="37">
        <f t="shared" si="3"/>
        <v>0</v>
      </c>
      <c r="P40" s="110"/>
      <c r="Q40" s="38"/>
      <c r="R40" s="28"/>
    </row>
    <row r="41" spans="1:18" ht="12.4" customHeight="1" x14ac:dyDescent="0.2">
      <c r="A41" s="172"/>
      <c r="B41" s="6" t="s">
        <v>44</v>
      </c>
      <c r="C41" s="379"/>
      <c r="D41" s="379"/>
      <c r="E41" s="379"/>
      <c r="F41" s="379"/>
      <c r="G41" s="379"/>
      <c r="H41" s="379"/>
      <c r="I41" s="379"/>
      <c r="J41" s="379"/>
      <c r="K41" s="379"/>
      <c r="L41" s="382"/>
      <c r="M41" s="379"/>
      <c r="N41" s="382"/>
      <c r="O41" s="37">
        <f t="shared" si="3"/>
        <v>0</v>
      </c>
      <c r="P41" s="110"/>
      <c r="Q41" s="38"/>
      <c r="R41" s="17"/>
    </row>
    <row r="42" spans="1:18" ht="12.4" customHeight="1" x14ac:dyDescent="0.2">
      <c r="A42" s="134"/>
      <c r="B42" s="6" t="s">
        <v>127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423"/>
      <c r="N42" s="382"/>
      <c r="O42" s="37">
        <f t="shared" si="3"/>
        <v>0</v>
      </c>
      <c r="P42" s="110"/>
      <c r="Q42" s="38"/>
      <c r="R42" s="17"/>
    </row>
    <row r="43" spans="1:18" ht="12.4" customHeight="1" x14ac:dyDescent="0.2">
      <c r="A43" s="134"/>
      <c r="B43" s="6" t="s">
        <v>142</v>
      </c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423"/>
      <c r="N43" s="382"/>
      <c r="O43" s="37">
        <f t="shared" si="3"/>
        <v>0</v>
      </c>
      <c r="P43" s="110"/>
      <c r="Q43" s="38"/>
      <c r="R43" s="17"/>
    </row>
    <row r="44" spans="1:18" ht="12.4" customHeight="1" x14ac:dyDescent="0.2">
      <c r="A44" s="47"/>
      <c r="B44" s="6" t="s">
        <v>161</v>
      </c>
      <c r="C44" s="382">
        <v>200</v>
      </c>
      <c r="D44" s="379">
        <f>53.65+600</f>
        <v>653.65</v>
      </c>
      <c r="E44" s="379"/>
      <c r="F44" s="382"/>
      <c r="G44" s="379"/>
      <c r="H44" s="379"/>
      <c r="I44" s="379"/>
      <c r="J44" s="379"/>
      <c r="K44" s="382"/>
      <c r="L44" s="379"/>
      <c r="M44" s="379"/>
      <c r="N44" s="382"/>
      <c r="O44" s="37">
        <f t="shared" si="3"/>
        <v>853.65</v>
      </c>
      <c r="P44" s="110"/>
      <c r="Q44" s="38"/>
      <c r="R44" s="17"/>
    </row>
    <row r="45" spans="1:18" ht="12.4" customHeight="1" x14ac:dyDescent="0.2">
      <c r="A45" s="134"/>
      <c r="B45" s="6" t="s">
        <v>258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82"/>
      <c r="O45" s="37">
        <f t="shared" si="3"/>
        <v>0</v>
      </c>
      <c r="P45" s="10"/>
      <c r="Q45" s="38"/>
      <c r="R45" s="17"/>
    </row>
    <row r="46" spans="1:18" ht="12.4" customHeight="1" x14ac:dyDescent="0.2">
      <c r="A46" s="134"/>
      <c r="B46" s="6" t="s">
        <v>265</v>
      </c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">
        <f t="shared" si="3"/>
        <v>0</v>
      </c>
      <c r="P46" s="10"/>
      <c r="Q46" s="38"/>
      <c r="R46" s="17"/>
    </row>
    <row r="47" spans="1:18" ht="12.4" customHeight="1" x14ac:dyDescent="0.2">
      <c r="A47" s="134"/>
      <c r="B47" s="6"/>
      <c r="C47" s="379"/>
      <c r="D47" s="379"/>
      <c r="E47" s="379"/>
      <c r="F47" s="379"/>
      <c r="G47" s="379"/>
      <c r="H47" s="379"/>
      <c r="I47" s="379"/>
      <c r="J47" s="379"/>
      <c r="K47" s="379"/>
      <c r="L47" s="382"/>
      <c r="M47" s="379"/>
      <c r="N47" s="530"/>
      <c r="O47" s="37">
        <f t="shared" si="3"/>
        <v>0</v>
      </c>
      <c r="P47" s="10"/>
      <c r="Q47" s="38"/>
      <c r="R47" s="17"/>
    </row>
    <row r="48" spans="1:18" ht="12.4" customHeight="1" x14ac:dyDescent="0.2">
      <c r="A48" s="134"/>
      <c r="B48" s="6"/>
      <c r="C48" s="382"/>
      <c r="D48" s="382"/>
      <c r="E48" s="382"/>
      <c r="F48" s="382"/>
      <c r="G48" s="382"/>
      <c r="H48" s="382"/>
      <c r="I48" s="382"/>
      <c r="J48" s="382"/>
      <c r="K48" s="379"/>
      <c r="L48" s="382"/>
      <c r="M48" s="379"/>
      <c r="N48" s="379"/>
      <c r="O48" s="37">
        <f t="shared" si="3"/>
        <v>0</v>
      </c>
      <c r="P48" s="10"/>
      <c r="Q48" s="38"/>
      <c r="R48" s="17"/>
    </row>
    <row r="49" spans="1:20" ht="12.4" customHeight="1" x14ac:dyDescent="0.2">
      <c r="A49" s="134"/>
      <c r="B49" s="6"/>
      <c r="C49" s="382"/>
      <c r="D49" s="382"/>
      <c r="E49" s="382"/>
      <c r="F49" s="382"/>
      <c r="G49" s="382"/>
      <c r="H49" s="382"/>
      <c r="I49" s="382"/>
      <c r="J49" s="382"/>
      <c r="K49" s="382"/>
      <c r="L49" s="379"/>
      <c r="M49" s="379"/>
      <c r="N49" s="382"/>
      <c r="O49" s="37">
        <f t="shared" si="3"/>
        <v>0</v>
      </c>
      <c r="P49" s="110"/>
      <c r="Q49" s="38"/>
      <c r="R49" s="17"/>
    </row>
    <row r="50" spans="1:20" ht="12.4" customHeight="1" x14ac:dyDescent="0.2">
      <c r="A50" s="134"/>
      <c r="B50" s="6"/>
      <c r="C50" s="382"/>
      <c r="D50" s="382"/>
      <c r="E50" s="382"/>
      <c r="F50" s="382"/>
      <c r="G50" s="382"/>
      <c r="H50" s="382"/>
      <c r="I50" s="382"/>
      <c r="J50" s="382"/>
      <c r="K50" s="382"/>
      <c r="L50" s="379"/>
      <c r="M50" s="379"/>
      <c r="N50" s="382"/>
      <c r="O50" s="37">
        <f t="shared" si="3"/>
        <v>0</v>
      </c>
      <c r="P50" s="110"/>
      <c r="Q50" s="38"/>
      <c r="R50" s="17"/>
    </row>
    <row r="51" spans="1:20" ht="12.4" customHeight="1" x14ac:dyDescent="0.2">
      <c r="A51" s="134"/>
      <c r="B51" s="6"/>
      <c r="C51" s="382"/>
      <c r="D51" s="382"/>
      <c r="E51" s="382"/>
      <c r="F51" s="382"/>
      <c r="G51" s="382"/>
      <c r="H51" s="382"/>
      <c r="I51" s="382"/>
      <c r="J51" s="382"/>
      <c r="K51" s="382"/>
      <c r="L51" s="379"/>
      <c r="M51" s="379"/>
      <c r="N51" s="382"/>
      <c r="O51" s="37">
        <f t="shared" si="3"/>
        <v>0</v>
      </c>
      <c r="P51" s="110"/>
      <c r="Q51" s="38"/>
      <c r="R51" s="17"/>
    </row>
    <row r="52" spans="1:20" ht="12.4" customHeight="1" x14ac:dyDescent="0.2">
      <c r="A52" s="134"/>
      <c r="B52" s="6"/>
      <c r="C52" s="382"/>
      <c r="D52" s="382"/>
      <c r="E52" s="382"/>
      <c r="F52" s="382"/>
      <c r="G52" s="382"/>
      <c r="H52" s="382"/>
      <c r="I52" s="382"/>
      <c r="J52" s="382"/>
      <c r="K52" s="382"/>
      <c r="L52" s="379"/>
      <c r="M52" s="379"/>
      <c r="N52" s="382"/>
      <c r="O52" s="37">
        <f t="shared" si="3"/>
        <v>0</v>
      </c>
      <c r="P52" s="110"/>
      <c r="Q52" s="38"/>
      <c r="R52" s="17"/>
    </row>
    <row r="53" spans="1:20" ht="12.4" customHeight="1" x14ac:dyDescent="0.2">
      <c r="A53" s="134"/>
      <c r="B53" s="6"/>
      <c r="C53" s="382"/>
      <c r="D53" s="382"/>
      <c r="E53" s="382"/>
      <c r="F53" s="382"/>
      <c r="G53" s="382"/>
      <c r="H53" s="382"/>
      <c r="I53" s="382"/>
      <c r="J53" s="382"/>
      <c r="K53" s="382"/>
      <c r="L53" s="379"/>
      <c r="M53" s="379"/>
      <c r="N53" s="382"/>
      <c r="O53" s="37">
        <f t="shared" si="3"/>
        <v>0</v>
      </c>
      <c r="P53" s="110"/>
      <c r="Q53" s="38"/>
      <c r="R53" s="17"/>
    </row>
    <row r="54" spans="1:20" ht="12.4" customHeight="1" x14ac:dyDescent="0.2">
      <c r="A54" s="134"/>
      <c r="B54" s="6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37">
        <f t="shared" si="3"/>
        <v>0</v>
      </c>
      <c r="P54" s="10"/>
      <c r="Q54" s="38"/>
      <c r="R54" s="17"/>
    </row>
    <row r="55" spans="1:20" ht="14.25" customHeight="1" x14ac:dyDescent="0.2">
      <c r="A55" s="576">
        <v>40</v>
      </c>
      <c r="B55" s="128" t="s">
        <v>263</v>
      </c>
      <c r="C55" s="606">
        <f t="shared" ref="C55:N55" si="7">C56+C58</f>
        <v>0</v>
      </c>
      <c r="D55" s="606">
        <f t="shared" si="7"/>
        <v>0</v>
      </c>
      <c r="E55" s="606">
        <f t="shared" si="7"/>
        <v>0</v>
      </c>
      <c r="F55" s="606">
        <f t="shared" si="7"/>
        <v>0</v>
      </c>
      <c r="G55" s="606">
        <f t="shared" si="7"/>
        <v>0</v>
      </c>
      <c r="H55" s="606">
        <f t="shared" si="7"/>
        <v>0</v>
      </c>
      <c r="I55" s="606">
        <f t="shared" si="7"/>
        <v>0</v>
      </c>
      <c r="J55" s="606">
        <f t="shared" si="7"/>
        <v>0</v>
      </c>
      <c r="K55" s="606">
        <f t="shared" si="7"/>
        <v>0</v>
      </c>
      <c r="L55" s="606">
        <f t="shared" si="7"/>
        <v>0</v>
      </c>
      <c r="M55" s="606">
        <f t="shared" si="7"/>
        <v>0</v>
      </c>
      <c r="N55" s="606">
        <f t="shared" si="7"/>
        <v>0</v>
      </c>
      <c r="O55" s="8">
        <f>SUM(O56:O58)</f>
        <v>0</v>
      </c>
      <c r="P55" s="30">
        <f>SUM(P56:P58)</f>
        <v>0</v>
      </c>
      <c r="Q55" s="42"/>
      <c r="R55" s="17"/>
    </row>
    <row r="56" spans="1:20" ht="12.4" customHeight="1" x14ac:dyDescent="0.2">
      <c r="A56" s="134"/>
      <c r="B56" s="105" t="s">
        <v>226</v>
      </c>
      <c r="C56" s="32"/>
      <c r="D56" s="9"/>
      <c r="E56" s="705"/>
      <c r="F56" s="9"/>
      <c r="G56" s="705"/>
      <c r="H56" s="9"/>
      <c r="I56" s="9"/>
      <c r="J56" s="9"/>
      <c r="K56" s="705"/>
      <c r="L56" s="9"/>
      <c r="M56" s="705"/>
      <c r="N56" s="32"/>
      <c r="O56" s="9">
        <f>C56+D56+E56+F56+G56+H56+I56+J56+K56+L56+M56+N56</f>
        <v>0</v>
      </c>
      <c r="P56" s="708"/>
      <c r="Q56" s="43"/>
      <c r="S56" s="1"/>
      <c r="T56" s="1"/>
    </row>
    <row r="57" spans="1:20" ht="12.4" customHeight="1" x14ac:dyDescent="0.2">
      <c r="A57" s="134"/>
      <c r="B57" s="105" t="s">
        <v>143</v>
      </c>
      <c r="C57" s="37"/>
      <c r="D57" s="10"/>
      <c r="E57" s="16"/>
      <c r="F57" s="10"/>
      <c r="G57" s="16"/>
      <c r="H57" s="10"/>
      <c r="I57" s="10"/>
      <c r="J57" s="10"/>
      <c r="K57" s="16"/>
      <c r="L57" s="10"/>
      <c r="M57" s="16"/>
      <c r="N57" s="37"/>
      <c r="O57" s="10">
        <f>C57+D57+E57+F57+G57+H57+I57+J57+K57+L57+M57+N57</f>
        <v>0</v>
      </c>
      <c r="P57" s="732"/>
      <c r="Q57" s="26"/>
      <c r="S57" s="1"/>
      <c r="T57" s="1"/>
    </row>
    <row r="58" spans="1:20" ht="12.4" customHeight="1" x14ac:dyDescent="0.2">
      <c r="A58" s="133"/>
      <c r="B58" s="5" t="s">
        <v>312</v>
      </c>
      <c r="C58" s="39"/>
      <c r="D58" s="40"/>
      <c r="E58" s="706"/>
      <c r="F58" s="40"/>
      <c r="G58" s="706"/>
      <c r="H58" s="40"/>
      <c r="I58" s="40"/>
      <c r="J58" s="40"/>
      <c r="K58" s="706"/>
      <c r="L58" s="40"/>
      <c r="M58" s="706"/>
      <c r="N58" s="39"/>
      <c r="O58" s="40">
        <f>C58+D58+E58+F58+G58+H58+I58+J58+K58+L58+M58+N58</f>
        <v>0</v>
      </c>
      <c r="P58" s="704"/>
      <c r="Q58" s="48"/>
      <c r="S58" s="1"/>
      <c r="T58" s="1"/>
    </row>
    <row r="59" spans="1:20" ht="14.25" customHeight="1" x14ac:dyDescent="0.2">
      <c r="A59" s="206">
        <v>47</v>
      </c>
      <c r="B59" s="145" t="s">
        <v>20</v>
      </c>
      <c r="C59" s="637">
        <f>SUM(C60:C61)</f>
        <v>0</v>
      </c>
      <c r="D59" s="637">
        <f t="shared" ref="D59:O59" si="8">SUM(D60:D61)</f>
        <v>0</v>
      </c>
      <c r="E59" s="637">
        <f t="shared" si="8"/>
        <v>0</v>
      </c>
      <c r="F59" s="637">
        <f t="shared" si="8"/>
        <v>0</v>
      </c>
      <c r="G59" s="637">
        <f t="shared" si="8"/>
        <v>0</v>
      </c>
      <c r="H59" s="637">
        <f t="shared" si="8"/>
        <v>0</v>
      </c>
      <c r="I59" s="637">
        <f t="shared" si="8"/>
        <v>0</v>
      </c>
      <c r="J59" s="177">
        <f t="shared" si="8"/>
        <v>0</v>
      </c>
      <c r="K59" s="177">
        <f t="shared" si="8"/>
        <v>0</v>
      </c>
      <c r="L59" s="177">
        <f t="shared" si="8"/>
        <v>0</v>
      </c>
      <c r="M59" s="177">
        <f t="shared" si="8"/>
        <v>0</v>
      </c>
      <c r="N59" s="177">
        <f t="shared" si="8"/>
        <v>0</v>
      </c>
      <c r="O59" s="255">
        <f t="shared" si="8"/>
        <v>0</v>
      </c>
      <c r="P59" s="40">
        <f>SUM(P60:P61)</f>
        <v>0</v>
      </c>
      <c r="Q59" s="48"/>
      <c r="R59" s="17"/>
    </row>
    <row r="60" spans="1:20" ht="14.25" customHeight="1" x14ac:dyDescent="0.2">
      <c r="A60" s="135"/>
      <c r="B60" s="6" t="s">
        <v>218</v>
      </c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2"/>
      <c r="N60" s="382"/>
      <c r="O60" s="37">
        <f t="shared" si="3"/>
        <v>0</v>
      </c>
      <c r="P60" s="10"/>
      <c r="Q60" s="38"/>
      <c r="R60" s="17"/>
    </row>
    <row r="61" spans="1:20" ht="14.25" customHeight="1" x14ac:dyDescent="0.2">
      <c r="A61" s="133"/>
      <c r="B61" s="5" t="s">
        <v>237</v>
      </c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2"/>
      <c r="N61" s="382"/>
      <c r="O61" s="37">
        <f t="shared" si="3"/>
        <v>0</v>
      </c>
      <c r="P61" s="40"/>
      <c r="Q61" s="49"/>
      <c r="R61" s="17"/>
    </row>
    <row r="62" spans="1:20" ht="14.25" customHeight="1" x14ac:dyDescent="0.2">
      <c r="A62" s="127">
        <v>49</v>
      </c>
      <c r="B62" s="128" t="s">
        <v>432</v>
      </c>
      <c r="C62" s="374"/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8">
        <f>SUM(C62:N62)</f>
        <v>0</v>
      </c>
      <c r="P62" s="5"/>
      <c r="Q62" s="49"/>
      <c r="R62" s="17"/>
      <c r="S62" s="1"/>
      <c r="T62" s="1"/>
    </row>
    <row r="63" spans="1:20" ht="14.25" customHeight="1" x14ac:dyDescent="0.2">
      <c r="A63" s="136">
        <v>92</v>
      </c>
      <c r="B63" s="128" t="s">
        <v>444</v>
      </c>
      <c r="C63" s="617">
        <f>25259.15+2987</f>
        <v>28246.15</v>
      </c>
      <c r="D63" s="617"/>
      <c r="E63" s="466">
        <v>-24.04</v>
      </c>
      <c r="F63" s="466"/>
      <c r="G63" s="466"/>
      <c r="H63" s="466"/>
      <c r="I63" s="466"/>
      <c r="J63" s="381"/>
      <c r="K63" s="381"/>
      <c r="L63" s="381"/>
      <c r="M63" s="381"/>
      <c r="N63" s="381"/>
      <c r="O63" s="8">
        <f t="shared" si="3"/>
        <v>28222.11</v>
      </c>
      <c r="P63" s="8"/>
      <c r="Q63" s="31" t="e">
        <f>O63/P63*100</f>
        <v>#DIV/0!</v>
      </c>
      <c r="R63" s="17"/>
    </row>
    <row r="64" spans="1:20" ht="14.25" customHeight="1" x14ac:dyDescent="0.2">
      <c r="A64" s="127">
        <v>93</v>
      </c>
      <c r="B64" s="128" t="s">
        <v>184</v>
      </c>
      <c r="C64" s="567"/>
      <c r="D64" s="567"/>
      <c r="E64" s="567"/>
      <c r="F64" s="567"/>
      <c r="G64" s="567"/>
      <c r="H64" s="567"/>
      <c r="I64" s="567"/>
      <c r="J64" s="385"/>
      <c r="K64" s="385"/>
      <c r="L64" s="385"/>
      <c r="M64" s="385"/>
      <c r="N64" s="385"/>
      <c r="O64" s="8">
        <f t="shared" si="3"/>
        <v>0</v>
      </c>
      <c r="P64" s="8"/>
      <c r="Q64" s="42"/>
      <c r="R64" s="17"/>
    </row>
    <row r="65" spans="1:18" ht="14.25" customHeight="1" thickBot="1" x14ac:dyDescent="0.25">
      <c r="A65" s="496">
        <v>20</v>
      </c>
      <c r="B65" s="137" t="s">
        <v>236</v>
      </c>
      <c r="C65" s="638"/>
      <c r="D65" s="638"/>
      <c r="E65" s="638"/>
      <c r="F65" s="638"/>
      <c r="G65" s="638"/>
      <c r="H65" s="638"/>
      <c r="I65" s="638"/>
      <c r="J65" s="388"/>
      <c r="K65" s="388"/>
      <c r="L65" s="388"/>
      <c r="M65" s="388"/>
      <c r="N65" s="388"/>
      <c r="O65" s="124">
        <f t="shared" si="3"/>
        <v>0</v>
      </c>
      <c r="P65" s="509"/>
      <c r="Q65" s="503"/>
      <c r="R65" s="17"/>
    </row>
    <row r="66" spans="1:18" ht="17.25" customHeight="1" thickBot="1" x14ac:dyDescent="0.25">
      <c r="A66" s="879" t="s">
        <v>162</v>
      </c>
      <c r="B66" s="880"/>
      <c r="C66" s="309">
        <f>C4+C5+C6+C11+C16+C19+C25+C55+C59+C62+C63+C64+C65</f>
        <v>216284.79</v>
      </c>
      <c r="D66" s="309">
        <f t="shared" ref="D66:N66" si="9">D4+D5+D6+D11+D16+D19+D25+D55+D59+D62+D63+D64+D65</f>
        <v>174167.15</v>
      </c>
      <c r="E66" s="309">
        <f t="shared" si="9"/>
        <v>78186.27</v>
      </c>
      <c r="F66" s="309">
        <f t="shared" si="9"/>
        <v>0</v>
      </c>
      <c r="G66" s="309">
        <f t="shared" si="9"/>
        <v>0</v>
      </c>
      <c r="H66" s="309">
        <f t="shared" si="9"/>
        <v>0</v>
      </c>
      <c r="I66" s="309">
        <f t="shared" si="9"/>
        <v>0</v>
      </c>
      <c r="J66" s="309">
        <f t="shared" si="9"/>
        <v>0</v>
      </c>
      <c r="K66" s="309">
        <f t="shared" si="9"/>
        <v>0</v>
      </c>
      <c r="L66" s="309">
        <f t="shared" si="9"/>
        <v>0</v>
      </c>
      <c r="M66" s="309">
        <f t="shared" si="9"/>
        <v>0</v>
      </c>
      <c r="N66" s="309">
        <f t="shared" si="9"/>
        <v>0</v>
      </c>
      <c r="O66" s="309">
        <f>O4+O5+O6+O11+O16+O19+O25+O55+O59+O62+O63+O64+O65</f>
        <v>468638.20999999996</v>
      </c>
      <c r="P66" s="309">
        <f>P4+P5+P6+P11+P16+P19+P25+P55+P59+P62+P63+P64+P65</f>
        <v>0</v>
      </c>
      <c r="Q66" s="511" t="e">
        <f>O66/P66*100</f>
        <v>#DIV/0!</v>
      </c>
      <c r="R66" s="17"/>
    </row>
    <row r="67" spans="1:18" ht="17.25" customHeight="1" thickBot="1" x14ac:dyDescent="0.25">
      <c r="A67" s="138">
        <v>51</v>
      </c>
      <c r="B67" s="146" t="s">
        <v>152</v>
      </c>
      <c r="C67" s="653"/>
      <c r="D67" s="653"/>
      <c r="E67" s="653"/>
      <c r="F67" s="653"/>
      <c r="G67" s="653"/>
      <c r="H67" s="653"/>
      <c r="I67" s="653"/>
      <c r="J67" s="169"/>
      <c r="K67" s="169"/>
      <c r="L67" s="169"/>
      <c r="M67" s="169"/>
      <c r="N67" s="169"/>
      <c r="O67" s="12">
        <f t="shared" si="3"/>
        <v>0</v>
      </c>
      <c r="P67" s="12"/>
      <c r="Q67" s="36"/>
      <c r="R67" s="17"/>
    </row>
    <row r="68" spans="1:18" ht="15" customHeight="1" thickBot="1" x14ac:dyDescent="0.25">
      <c r="A68" s="195">
        <v>52</v>
      </c>
      <c r="B68" s="139" t="s">
        <v>260</v>
      </c>
      <c r="C68" s="640"/>
      <c r="D68" s="640"/>
      <c r="E68" s="640"/>
      <c r="F68" s="640"/>
      <c r="G68" s="640"/>
      <c r="H68" s="640"/>
      <c r="I68" s="640"/>
      <c r="J68" s="387"/>
      <c r="K68" s="387"/>
      <c r="L68" s="387"/>
      <c r="M68" s="387"/>
      <c r="N68" s="387"/>
      <c r="O68" s="12">
        <f t="shared" si="3"/>
        <v>0</v>
      </c>
      <c r="P68" s="12"/>
      <c r="Q68" s="196" t="e">
        <f>O68/P68*100</f>
        <v>#DIV/0!</v>
      </c>
      <c r="R68" s="17"/>
    </row>
    <row r="69" spans="1:18" ht="17.25" customHeight="1" thickBot="1" x14ac:dyDescent="0.25">
      <c r="A69" s="877" t="s">
        <v>163</v>
      </c>
      <c r="B69" s="878"/>
      <c r="C69" s="310">
        <f>SUM(C66:C68)</f>
        <v>216284.79</v>
      </c>
      <c r="D69" s="310">
        <f t="shared" ref="D69:N69" si="10">SUM(D66:D68)</f>
        <v>174167.15</v>
      </c>
      <c r="E69" s="310">
        <f t="shared" si="10"/>
        <v>78186.27</v>
      </c>
      <c r="F69" s="310">
        <f t="shared" si="10"/>
        <v>0</v>
      </c>
      <c r="G69" s="310">
        <f t="shared" si="10"/>
        <v>0</v>
      </c>
      <c r="H69" s="310">
        <f t="shared" si="10"/>
        <v>0</v>
      </c>
      <c r="I69" s="310">
        <f t="shared" si="10"/>
        <v>0</v>
      </c>
      <c r="J69" s="310">
        <f t="shared" si="10"/>
        <v>0</v>
      </c>
      <c r="K69" s="310">
        <f t="shared" si="10"/>
        <v>0</v>
      </c>
      <c r="L69" s="310">
        <f t="shared" si="10"/>
        <v>0</v>
      </c>
      <c r="M69" s="310">
        <f t="shared" si="10"/>
        <v>0</v>
      </c>
      <c r="N69" s="310">
        <f t="shared" si="10"/>
        <v>0</v>
      </c>
      <c r="O69" s="311">
        <f>SUM(O66:O68)</f>
        <v>468638.20999999996</v>
      </c>
      <c r="P69" s="311">
        <f>SUM(P66:P68)</f>
        <v>0</v>
      </c>
      <c r="Q69" s="312" t="e">
        <f>O69/P69*100</f>
        <v>#DIV/0!</v>
      </c>
      <c r="R69" s="17"/>
    </row>
    <row r="70" spans="1:18" ht="12.4" customHeight="1" x14ac:dyDescent="0.2">
      <c r="A70" s="572"/>
      <c r="B70"/>
      <c r="C70"/>
      <c r="D70"/>
      <c r="E70"/>
      <c r="F70"/>
      <c r="G70"/>
      <c r="H70"/>
      <c r="I70"/>
      <c r="J70" s="395"/>
      <c r="K70" s="395"/>
      <c r="L70" s="395"/>
      <c r="M70" s="395"/>
      <c r="N70" s="395"/>
      <c r="O70" s="17"/>
      <c r="P70" s="354"/>
      <c r="Q70" s="17"/>
      <c r="R70" s="17"/>
    </row>
    <row r="71" spans="1:18" ht="14.25" customHeight="1" x14ac:dyDescent="0.2">
      <c r="A71" s="684" t="s">
        <v>286</v>
      </c>
      <c r="B71" s="883" t="s">
        <v>449</v>
      </c>
      <c r="C71" s="883"/>
      <c r="D71" s="883"/>
      <c r="E71" s="883"/>
      <c r="F71" s="883"/>
      <c r="G71" s="883"/>
      <c r="H71"/>
      <c r="I71"/>
      <c r="J71" s="395"/>
      <c r="K71" s="395"/>
      <c r="L71" s="395"/>
      <c r="M71" s="395"/>
      <c r="N71" s="395"/>
      <c r="O71" s="17"/>
      <c r="P71" s="17"/>
      <c r="Q71" s="17"/>
      <c r="R71" s="17"/>
    </row>
    <row r="72" spans="1:18" ht="14.25" customHeight="1" x14ac:dyDescent="0.2">
      <c r="A72" s="684" t="s">
        <v>291</v>
      </c>
      <c r="B72" s="715" t="s">
        <v>450</v>
      </c>
      <c r="C72" s="714"/>
      <c r="D72" s="714"/>
      <c r="E72" s="714"/>
      <c r="F72" s="714"/>
      <c r="G72" s="714"/>
      <c r="H72"/>
      <c r="I72"/>
      <c r="J72" s="395"/>
      <c r="K72" s="395"/>
      <c r="L72" s="395"/>
      <c r="M72" s="395"/>
      <c r="N72" s="395"/>
      <c r="O72" s="17"/>
      <c r="P72" s="17"/>
      <c r="Q72" s="17"/>
      <c r="R72" s="17"/>
    </row>
    <row r="73" spans="1:18" ht="14.25" customHeight="1" x14ac:dyDescent="0.2">
      <c r="A73" s="680"/>
      <c r="B73" s="883"/>
      <c r="C73" s="883"/>
      <c r="D73" s="883"/>
      <c r="E73" s="883"/>
      <c r="F73" s="883"/>
      <c r="G73" s="883"/>
      <c r="H73"/>
      <c r="I73"/>
      <c r="J73" s="395"/>
      <c r="K73" s="395"/>
      <c r="L73" s="395"/>
      <c r="M73" s="395"/>
      <c r="N73" s="395"/>
      <c r="O73" s="17"/>
      <c r="P73" s="17"/>
      <c r="Q73" s="17"/>
      <c r="R73" s="17"/>
    </row>
    <row r="74" spans="1:18" ht="14.25" customHeight="1" x14ac:dyDescent="0.2">
      <c r="A74" s="680"/>
      <c r="B74" s="883"/>
      <c r="C74" s="883"/>
      <c r="D74" s="883"/>
      <c r="E74" s="883"/>
      <c r="F74" s="883"/>
      <c r="G74" s="883"/>
      <c r="H74"/>
      <c r="I74"/>
      <c r="J74" s="395"/>
      <c r="K74" s="395"/>
      <c r="L74" s="395"/>
      <c r="M74" s="395"/>
      <c r="N74" s="395"/>
      <c r="O74" s="17"/>
      <c r="P74" s="17"/>
      <c r="Q74" s="17"/>
      <c r="R74" s="17"/>
    </row>
    <row r="75" spans="1:18" ht="14.25" customHeight="1" x14ac:dyDescent="0.2">
      <c r="A75" s="680"/>
      <c r="B75" s="883"/>
      <c r="C75" s="883"/>
      <c r="D75" s="883"/>
      <c r="E75" s="883"/>
      <c r="F75" s="883"/>
      <c r="G75" s="883"/>
      <c r="H75"/>
      <c r="I75"/>
      <c r="J75" s="395"/>
      <c r="K75" s="395"/>
      <c r="L75" s="395"/>
      <c r="M75" s="395"/>
      <c r="N75" s="395"/>
      <c r="O75" s="17"/>
      <c r="P75" s="17"/>
      <c r="Q75" s="17"/>
      <c r="R75" s="17"/>
    </row>
    <row r="76" spans="1:18" ht="14.25" customHeight="1" x14ac:dyDescent="0.2">
      <c r="A76" s="680"/>
      <c r="B76" s="883"/>
      <c r="C76" s="883"/>
      <c r="D76" s="883"/>
      <c r="E76" s="883"/>
      <c r="F76" s="883"/>
      <c r="G76" s="883"/>
      <c r="H76"/>
      <c r="I76"/>
      <c r="J76" s="395"/>
      <c r="K76" s="395"/>
      <c r="L76" s="395"/>
      <c r="M76" s="395"/>
      <c r="N76" s="395"/>
      <c r="O76" s="17"/>
      <c r="P76" s="17"/>
      <c r="Q76" s="17"/>
      <c r="R76" s="17"/>
    </row>
    <row r="77" spans="1:18" ht="14.25" customHeight="1" x14ac:dyDescent="0.2">
      <c r="A77" s="875"/>
      <c r="B77" s="715"/>
      <c r="C77"/>
      <c r="D77"/>
      <c r="E77"/>
      <c r="F77"/>
      <c r="G77"/>
      <c r="H77"/>
      <c r="I77"/>
      <c r="J77" s="17"/>
      <c r="K77" s="17"/>
      <c r="L77" s="17"/>
      <c r="M77" s="17"/>
      <c r="N77" s="17"/>
      <c r="O77" s="17"/>
      <c r="P77" s="395"/>
      <c r="Q77" s="395"/>
      <c r="R77" s="17"/>
    </row>
    <row r="78" spans="1:18" ht="14.25" customHeight="1" x14ac:dyDescent="0.2">
      <c r="A78" s="875"/>
      <c r="B78" s="715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395"/>
      <c r="Q78" s="395"/>
      <c r="R78" s="17"/>
    </row>
    <row r="79" spans="1:18" ht="14.25" customHeight="1" x14ac:dyDescent="0.2">
      <c r="A79" s="875"/>
      <c r="B79" s="713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395"/>
      <c r="Q79" s="395"/>
      <c r="R79" s="17"/>
    </row>
    <row r="80" spans="1:18" ht="14.25" customHeight="1" x14ac:dyDescent="0.2">
      <c r="A80" s="875"/>
      <c r="B80" s="713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395"/>
      <c r="Q80" s="395"/>
      <c r="R80" s="17"/>
    </row>
    <row r="81" spans="1:22" ht="14.25" customHeight="1" x14ac:dyDescent="0.2">
      <c r="A81" s="875"/>
      <c r="B81" s="713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395"/>
      <c r="Q81" s="395"/>
      <c r="R81" s="17"/>
    </row>
    <row r="82" spans="1:22" ht="14.25" customHeight="1" x14ac:dyDescent="0.2">
      <c r="A82" s="875"/>
      <c r="B82" s="713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395"/>
      <c r="Q82" s="395"/>
      <c r="R82" s="17"/>
    </row>
    <row r="83" spans="1:22" ht="14.25" customHeight="1" x14ac:dyDescent="0.2">
      <c r="A83" s="875"/>
      <c r="B83" s="713"/>
      <c r="C83"/>
      <c r="D83"/>
      <c r="E83"/>
      <c r="F83"/>
      <c r="G83"/>
      <c r="H83"/>
      <c r="I83"/>
      <c r="J83" s="395"/>
      <c r="K83" s="395"/>
      <c r="L83" s="395"/>
      <c r="M83" s="395"/>
      <c r="N83" s="395"/>
      <c r="O83" s="395"/>
      <c r="P83" s="395"/>
      <c r="Q83" s="395"/>
      <c r="R83" s="17"/>
    </row>
    <row r="84" spans="1:22" ht="14.25" customHeight="1" x14ac:dyDescent="0.2">
      <c r="A84" s="875"/>
      <c r="B84" s="713"/>
      <c r="C84"/>
      <c r="D84"/>
      <c r="E84"/>
      <c r="F84"/>
      <c r="G84"/>
      <c r="H84"/>
      <c r="I84"/>
      <c r="J84" s="395"/>
      <c r="K84" s="395"/>
      <c r="L84" s="395"/>
      <c r="M84" s="395"/>
      <c r="N84" s="395"/>
      <c r="O84" s="395"/>
      <c r="P84" s="395"/>
      <c r="Q84" s="395"/>
      <c r="R84" s="17"/>
    </row>
    <row r="85" spans="1:22" ht="14.25" customHeight="1" x14ac:dyDescent="0.2">
      <c r="A85" s="875"/>
      <c r="B85" s="713"/>
      <c r="C85"/>
      <c r="D85"/>
      <c r="E85"/>
      <c r="F85"/>
      <c r="G85"/>
      <c r="H85"/>
      <c r="I85"/>
      <c r="J85" s="395"/>
      <c r="K85" s="395"/>
      <c r="L85" s="395"/>
      <c r="M85" s="395"/>
      <c r="N85" s="395"/>
      <c r="O85" s="395"/>
      <c r="P85" s="395"/>
      <c r="Q85" s="395"/>
      <c r="R85" s="17"/>
    </row>
    <row r="86" spans="1:22" x14ac:dyDescent="0.2">
      <c r="A86" s="684"/>
      <c r="B86" s="713"/>
      <c r="C86"/>
      <c r="D86"/>
      <c r="E86"/>
      <c r="F86"/>
      <c r="G86"/>
      <c r="H86"/>
      <c r="I86"/>
      <c r="J86" s="17"/>
      <c r="K86" s="17"/>
      <c r="L86" s="17"/>
      <c r="M86" s="17"/>
      <c r="N86" s="395"/>
      <c r="O86" s="395"/>
      <c r="P86" s="395"/>
      <c r="Q86" s="395"/>
      <c r="R86" s="17"/>
    </row>
    <row r="87" spans="1:22" x14ac:dyDescent="0.2">
      <c r="A87" s="680"/>
      <c r="B87" s="395"/>
      <c r="C87"/>
      <c r="D87"/>
      <c r="E87"/>
      <c r="F87"/>
      <c r="G87"/>
      <c r="H87"/>
      <c r="I87"/>
      <c r="J87" s="17"/>
      <c r="K87" s="17"/>
      <c r="L87" s="17"/>
      <c r="M87" s="17"/>
      <c r="N87" s="395"/>
      <c r="O87" s="395"/>
      <c r="P87" s="395"/>
      <c r="Q87" s="395"/>
      <c r="R87" s="17"/>
    </row>
    <row r="88" spans="1:22" x14ac:dyDescent="0.2">
      <c r="A88" s="680"/>
      <c r="B88" s="425"/>
      <c r="C88"/>
      <c r="D88"/>
      <c r="E88"/>
      <c r="F88"/>
      <c r="G88"/>
      <c r="H88"/>
      <c r="I88"/>
      <c r="J88" s="17"/>
      <c r="K88" s="17"/>
      <c r="L88" s="17"/>
      <c r="M88" s="17"/>
      <c r="N88" s="395"/>
      <c r="O88" s="395"/>
      <c r="P88" s="395"/>
      <c r="Q88" s="395"/>
      <c r="R88" s="17"/>
    </row>
    <row r="89" spans="1:22" x14ac:dyDescent="0.2">
      <c r="A89" s="392"/>
      <c r="B89"/>
      <c r="C89"/>
      <c r="D89"/>
      <c r="E89"/>
      <c r="F89"/>
      <c r="G89"/>
      <c r="H89"/>
      <c r="I89"/>
      <c r="J89" s="17"/>
      <c r="K89" s="17"/>
      <c r="L89" s="17"/>
      <c r="M89" s="17"/>
      <c r="N89" s="395"/>
      <c r="O89" s="395"/>
      <c r="P89" s="395"/>
      <c r="Q89" s="395"/>
      <c r="R89" s="17"/>
    </row>
    <row r="90" spans="1:22" ht="14.25" customHeight="1" x14ac:dyDescent="0.2">
      <c r="A90" s="392"/>
      <c r="C90" s="544"/>
      <c r="D90" s="544"/>
      <c r="E90" s="544"/>
      <c r="F90" s="544"/>
      <c r="G90" s="544"/>
      <c r="H90" s="545"/>
      <c r="I90" s="545"/>
      <c r="J90" s="17"/>
      <c r="K90" s="17"/>
      <c r="L90" s="17"/>
      <c r="M90" s="17"/>
      <c r="N90" s="17"/>
      <c r="O90" s="17"/>
      <c r="P90" s="17"/>
      <c r="Q90" s="17"/>
      <c r="R90" s="17"/>
    </row>
    <row r="91" spans="1:22" s="546" customFormat="1" x14ac:dyDescent="0.2">
      <c r="A91" s="392"/>
      <c r="B91" s="543"/>
      <c r="C91" s="544"/>
      <c r="D91" s="544"/>
      <c r="E91" s="544"/>
      <c r="F91" s="544"/>
      <c r="G91" s="544"/>
      <c r="H91" s="545"/>
      <c r="I91" s="545"/>
      <c r="J91" s="545"/>
      <c r="K91" s="545"/>
      <c r="L91" s="545"/>
      <c r="M91" s="545"/>
      <c r="N91" s="545"/>
      <c r="O91" s="545"/>
      <c r="P91" s="545"/>
      <c r="Q91" s="545"/>
      <c r="R91" s="545"/>
      <c r="S91"/>
      <c r="T91"/>
      <c r="U91" s="1"/>
      <c r="V91" s="1"/>
    </row>
    <row r="92" spans="1:22" x14ac:dyDescent="0.2">
      <c r="A92" s="392"/>
      <c r="C92" s="544"/>
      <c r="D92" s="544"/>
      <c r="E92" s="544"/>
      <c r="F92" s="544"/>
      <c r="G92" s="544"/>
      <c r="H92" s="545"/>
      <c r="I92" s="545"/>
      <c r="J92" s="17"/>
      <c r="K92" s="17"/>
      <c r="L92" s="17"/>
      <c r="M92" s="17"/>
      <c r="N92" s="17"/>
      <c r="O92" s="17"/>
      <c r="P92" s="17"/>
      <c r="Q92" s="17"/>
      <c r="R92" s="17"/>
    </row>
    <row r="93" spans="1:22" x14ac:dyDescent="0.2">
      <c r="A93" s="18"/>
      <c r="B93" s="306"/>
      <c r="C93" s="544"/>
      <c r="D93" s="544"/>
      <c r="E93" s="544"/>
      <c r="F93" s="544"/>
      <c r="G93" s="544"/>
      <c r="H93" s="545"/>
      <c r="I93" s="545"/>
      <c r="J93" s="17"/>
      <c r="K93" s="17"/>
      <c r="L93" s="17"/>
      <c r="M93" s="17"/>
      <c r="N93" s="17"/>
      <c r="O93" s="17"/>
      <c r="P93" s="17"/>
      <c r="Q93" s="17"/>
      <c r="R93" s="17"/>
    </row>
    <row r="94" spans="1:22" x14ac:dyDescent="0.2">
      <c r="A94" s="18"/>
      <c r="C94" s="544"/>
      <c r="D94" s="544"/>
      <c r="E94" s="544"/>
      <c r="F94" s="544"/>
      <c r="G94" s="544"/>
      <c r="H94" s="545"/>
      <c r="I94" s="545"/>
      <c r="J94" s="17"/>
      <c r="K94" s="17"/>
      <c r="L94" s="17"/>
      <c r="M94" s="17"/>
      <c r="N94" s="17"/>
      <c r="O94" s="17"/>
      <c r="P94" s="17"/>
      <c r="Q94" s="17"/>
      <c r="R94" s="17"/>
    </row>
    <row r="95" spans="1:22" x14ac:dyDescent="0.2">
      <c r="A95" s="18"/>
      <c r="B95" s="425"/>
      <c r="C95" s="544"/>
      <c r="D95" s="544"/>
      <c r="E95" s="544"/>
      <c r="F95" s="544"/>
      <c r="G95" s="544"/>
      <c r="H95" s="545"/>
      <c r="I95" s="545"/>
      <c r="J95" s="17"/>
      <c r="K95" s="17"/>
      <c r="L95" s="17"/>
      <c r="M95" s="17"/>
      <c r="N95" s="17"/>
      <c r="O95" s="17"/>
      <c r="P95" s="17"/>
      <c r="Q95" s="17"/>
      <c r="R95" s="17"/>
    </row>
    <row r="96" spans="1:22" x14ac:dyDescent="0.2">
      <c r="A96" s="18"/>
      <c r="B96" s="425"/>
      <c r="C96" s="544"/>
      <c r="D96" s="544"/>
      <c r="E96" s="544"/>
      <c r="F96" s="544"/>
      <c r="G96" s="544"/>
      <c r="H96" s="545"/>
      <c r="I96" s="545"/>
      <c r="J96" s="17"/>
      <c r="K96" s="17"/>
      <c r="L96" s="17"/>
      <c r="M96" s="17"/>
      <c r="N96" s="17"/>
      <c r="O96" s="17"/>
      <c r="P96" s="17"/>
      <c r="Q96" s="17"/>
      <c r="R96" s="17"/>
    </row>
    <row r="97" spans="1:18" x14ac:dyDescent="0.2">
      <c r="A97" s="18"/>
      <c r="B97" s="425"/>
      <c r="C97" s="544"/>
      <c r="D97" s="544"/>
      <c r="E97" s="544"/>
      <c r="F97" s="544"/>
      <c r="G97" s="544"/>
      <c r="H97" s="545"/>
      <c r="I97" s="545"/>
      <c r="J97" s="17"/>
      <c r="K97" s="17"/>
      <c r="L97" s="17"/>
      <c r="M97" s="17"/>
      <c r="N97" s="17"/>
      <c r="O97" s="17"/>
      <c r="P97" s="17"/>
      <c r="Q97" s="17"/>
      <c r="R97" s="17"/>
    </row>
    <row r="98" spans="1:18" x14ac:dyDescent="0.2">
      <c r="A98" s="18"/>
      <c r="B98" s="425"/>
      <c r="C98" s="544"/>
      <c r="D98" s="544"/>
      <c r="E98" s="544"/>
      <c r="F98" s="544"/>
      <c r="G98" s="544"/>
      <c r="H98" s="545"/>
      <c r="I98" s="545"/>
      <c r="J98" s="17"/>
      <c r="K98" s="17"/>
      <c r="L98" s="17"/>
      <c r="M98" s="17"/>
      <c r="N98" s="17"/>
      <c r="O98" s="17"/>
      <c r="P98" s="17"/>
      <c r="Q98" s="17"/>
      <c r="R98" s="17"/>
    </row>
    <row r="99" spans="1:18" x14ac:dyDescent="0.2">
      <c r="A99" s="18"/>
      <c r="B99" s="17"/>
      <c r="C99" s="544"/>
      <c r="D99" s="544"/>
      <c r="E99" s="544"/>
      <c r="F99" s="544"/>
      <c r="G99" s="544"/>
      <c r="H99" s="545"/>
      <c r="I99" s="545"/>
      <c r="J99" s="17"/>
      <c r="K99" s="17"/>
      <c r="L99" s="17"/>
      <c r="M99" s="17"/>
      <c r="N99" s="17"/>
      <c r="O99" s="17"/>
      <c r="P99" s="17"/>
      <c r="Q99" s="17"/>
      <c r="R99" s="17"/>
    </row>
    <row r="100" spans="1:18" x14ac:dyDescent="0.2">
      <c r="A100" s="18"/>
      <c r="B100" s="17"/>
      <c r="C100" s="544"/>
      <c r="D100" s="544"/>
      <c r="E100" s="544"/>
      <c r="F100" s="544"/>
      <c r="G100" s="544"/>
      <c r="H100" s="545"/>
      <c r="I100" s="545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x14ac:dyDescent="0.2">
      <c r="A101" s="18"/>
      <c r="B101" s="17"/>
      <c r="C101" s="544"/>
      <c r="D101" s="544"/>
      <c r="E101" s="544"/>
      <c r="F101" s="544"/>
      <c r="G101" s="544"/>
      <c r="H101" s="545"/>
      <c r="I101" s="545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x14ac:dyDescent="0.2">
      <c r="A102" s="18"/>
      <c r="B102" s="17"/>
      <c r="C102" s="544"/>
      <c r="D102" s="544"/>
      <c r="E102" s="544"/>
      <c r="F102" s="544"/>
      <c r="G102" s="544"/>
      <c r="H102" s="545"/>
      <c r="I102" s="545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x14ac:dyDescent="0.2">
      <c r="A103" s="18"/>
      <c r="B103" s="17"/>
      <c r="C103" s="544"/>
      <c r="D103" s="544"/>
      <c r="E103" s="544"/>
      <c r="F103" s="544"/>
      <c r="G103" s="544"/>
      <c r="H103" s="545"/>
      <c r="I103" s="545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x14ac:dyDescent="0.2">
      <c r="A104" s="18"/>
      <c r="B104" s="17"/>
      <c r="C104" s="544"/>
      <c r="D104" s="544"/>
      <c r="E104" s="544"/>
      <c r="F104" s="544"/>
      <c r="G104" s="544"/>
      <c r="H104" s="545"/>
      <c r="I104" s="545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x14ac:dyDescent="0.2">
      <c r="A105" s="18"/>
      <c r="B105" s="17"/>
      <c r="C105" s="544"/>
      <c r="D105" s="544"/>
      <c r="E105" s="544"/>
      <c r="F105" s="544"/>
      <c r="G105" s="544"/>
      <c r="H105" s="545"/>
      <c r="I105" s="545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x14ac:dyDescent="0.2">
      <c r="A106" s="18"/>
      <c r="B106" s="17"/>
      <c r="C106" s="544"/>
      <c r="D106" s="544"/>
      <c r="E106" s="544"/>
      <c r="F106" s="544"/>
      <c r="G106" s="544"/>
      <c r="H106" s="545"/>
      <c r="I106" s="545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x14ac:dyDescent="0.2">
      <c r="A107" s="18"/>
      <c r="B107" s="17"/>
      <c r="C107" s="544"/>
      <c r="D107" s="544"/>
      <c r="E107" s="544"/>
      <c r="F107" s="544"/>
      <c r="G107" s="544"/>
      <c r="H107" s="545"/>
      <c r="I107" s="545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x14ac:dyDescent="0.2">
      <c r="A108" s="18"/>
      <c r="B108" s="17"/>
      <c r="C108" s="544"/>
      <c r="D108" s="544"/>
      <c r="E108" s="544"/>
      <c r="F108" s="544"/>
      <c r="G108" s="544"/>
      <c r="H108" s="545"/>
      <c r="I108" s="545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x14ac:dyDescent="0.2">
      <c r="A109" s="18"/>
      <c r="B109" s="17"/>
      <c r="C109" s="544"/>
      <c r="D109" s="544"/>
      <c r="E109" s="544"/>
      <c r="F109" s="544"/>
      <c r="G109" s="544"/>
      <c r="H109" s="545"/>
      <c r="I109" s="545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x14ac:dyDescent="0.2">
      <c r="A110" s="18"/>
      <c r="B110" s="17"/>
      <c r="C110" s="544"/>
      <c r="D110" s="544"/>
      <c r="E110" s="544"/>
      <c r="F110" s="544"/>
      <c r="G110" s="544"/>
      <c r="H110" s="545"/>
      <c r="I110" s="545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x14ac:dyDescent="0.2">
      <c r="A111" s="18"/>
      <c r="B111" s="17"/>
      <c r="C111" s="544"/>
      <c r="D111" s="544"/>
      <c r="E111" s="544"/>
      <c r="F111" s="544"/>
      <c r="G111" s="544"/>
      <c r="H111" s="545"/>
      <c r="I111" s="545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x14ac:dyDescent="0.2">
      <c r="A112" s="18"/>
      <c r="B112" s="17"/>
      <c r="C112" s="544"/>
      <c r="D112" s="544"/>
      <c r="E112" s="544"/>
      <c r="F112" s="544"/>
      <c r="G112" s="544"/>
      <c r="H112" s="545"/>
      <c r="I112" s="545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x14ac:dyDescent="0.2">
      <c r="A113" s="18"/>
      <c r="B113" s="17"/>
      <c r="C113" s="544"/>
      <c r="D113" s="544"/>
      <c r="E113" s="544"/>
      <c r="F113" s="544"/>
      <c r="G113" s="544"/>
      <c r="H113" s="545"/>
      <c r="I113" s="545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x14ac:dyDescent="0.2">
      <c r="A114" s="18"/>
      <c r="B114" s="17"/>
      <c r="C114" s="544"/>
      <c r="D114" s="544"/>
      <c r="E114" s="544"/>
      <c r="F114" s="544"/>
      <c r="G114" s="544"/>
      <c r="H114" s="545"/>
      <c r="I114" s="545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x14ac:dyDescent="0.2">
      <c r="A115" s="18"/>
      <c r="B115" s="17"/>
      <c r="C115" s="544"/>
      <c r="D115" s="544"/>
      <c r="E115" s="544"/>
      <c r="F115" s="544"/>
      <c r="G115" s="544"/>
      <c r="H115" s="545"/>
      <c r="I115" s="545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x14ac:dyDescent="0.2">
      <c r="A116" s="18"/>
      <c r="B116" s="17"/>
      <c r="C116" s="544"/>
      <c r="D116" s="544"/>
      <c r="E116" s="544"/>
      <c r="F116" s="544"/>
      <c r="G116" s="544"/>
      <c r="H116" s="545"/>
      <c r="I116" s="545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x14ac:dyDescent="0.2">
      <c r="A117" s="18"/>
      <c r="B117" s="17"/>
      <c r="C117" s="544"/>
      <c r="D117" s="544"/>
      <c r="E117" s="544"/>
      <c r="F117" s="544"/>
      <c r="G117" s="544"/>
      <c r="H117" s="545"/>
      <c r="I117" s="545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x14ac:dyDescent="0.2">
      <c r="A118" s="18"/>
      <c r="B118" s="17"/>
      <c r="C118" s="544"/>
      <c r="D118" s="544"/>
      <c r="E118" s="544"/>
      <c r="F118" s="544"/>
      <c r="G118" s="544"/>
      <c r="H118" s="545"/>
      <c r="I118" s="545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x14ac:dyDescent="0.2">
      <c r="A119" s="18"/>
      <c r="B119" s="17"/>
      <c r="C119" s="544"/>
      <c r="D119" s="544"/>
      <c r="E119" s="544"/>
      <c r="F119" s="544"/>
      <c r="G119" s="544"/>
      <c r="H119" s="545"/>
      <c r="I119" s="545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x14ac:dyDescent="0.2">
      <c r="A120" s="18"/>
      <c r="B120" s="17"/>
      <c r="C120" s="544"/>
      <c r="D120" s="544"/>
      <c r="E120" s="544"/>
      <c r="F120" s="544"/>
      <c r="G120" s="544"/>
      <c r="H120" s="545"/>
      <c r="I120" s="545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x14ac:dyDescent="0.2">
      <c r="A121" s="18"/>
      <c r="B121" s="17"/>
      <c r="C121" s="544"/>
      <c r="D121" s="544"/>
      <c r="E121" s="544"/>
      <c r="F121" s="544"/>
      <c r="G121" s="544"/>
      <c r="H121" s="545"/>
      <c r="I121" s="545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x14ac:dyDescent="0.2">
      <c r="A122" s="18"/>
      <c r="B122" s="17"/>
      <c r="C122" s="544"/>
      <c r="D122" s="544"/>
      <c r="E122" s="544"/>
      <c r="F122" s="544"/>
      <c r="G122" s="544"/>
      <c r="H122" s="545"/>
      <c r="I122" s="545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x14ac:dyDescent="0.2">
      <c r="A123" s="18"/>
      <c r="B123" s="17"/>
      <c r="C123" s="544"/>
      <c r="D123" s="544"/>
      <c r="E123" s="544"/>
      <c r="F123" s="544"/>
      <c r="G123" s="544"/>
      <c r="H123" s="545"/>
      <c r="I123" s="545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x14ac:dyDescent="0.2">
      <c r="A124" s="18"/>
      <c r="B124" s="17"/>
      <c r="C124" s="544"/>
      <c r="D124" s="544"/>
      <c r="E124" s="544"/>
      <c r="F124" s="544"/>
      <c r="G124" s="544"/>
      <c r="H124" s="545"/>
      <c r="I124" s="545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x14ac:dyDescent="0.2">
      <c r="A125" s="18"/>
      <c r="B125" s="17"/>
      <c r="C125" s="544"/>
      <c r="D125" s="544"/>
      <c r="E125" s="544"/>
      <c r="F125" s="544"/>
      <c r="G125" s="544"/>
      <c r="H125" s="545"/>
      <c r="I125" s="545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x14ac:dyDescent="0.2">
      <c r="A126" s="18"/>
      <c r="B126" s="17"/>
      <c r="C126" s="544"/>
      <c r="D126" s="544"/>
      <c r="E126" s="544"/>
      <c r="F126" s="544"/>
      <c r="G126" s="544"/>
      <c r="H126" s="545"/>
      <c r="I126" s="545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x14ac:dyDescent="0.2">
      <c r="A127" s="18"/>
      <c r="B127" s="17"/>
      <c r="C127" s="544"/>
      <c r="D127" s="544"/>
      <c r="E127" s="544"/>
      <c r="F127" s="544"/>
      <c r="G127" s="544"/>
      <c r="H127" s="545"/>
      <c r="I127" s="545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x14ac:dyDescent="0.2">
      <c r="A128" s="18"/>
      <c r="B128" s="17"/>
      <c r="C128" s="544"/>
      <c r="D128" s="544"/>
      <c r="E128" s="544"/>
      <c r="F128" s="544"/>
      <c r="G128" s="544"/>
      <c r="H128" s="545"/>
      <c r="I128" s="545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x14ac:dyDescent="0.2">
      <c r="A129" s="18"/>
      <c r="B129" s="17"/>
      <c r="C129" s="544"/>
      <c r="D129" s="544"/>
      <c r="E129" s="544"/>
      <c r="F129" s="544"/>
      <c r="G129" s="544"/>
      <c r="H129" s="545"/>
      <c r="I129" s="545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x14ac:dyDescent="0.2">
      <c r="A130" s="18"/>
      <c r="B130" s="17"/>
      <c r="C130" s="544"/>
      <c r="D130" s="544"/>
      <c r="E130" s="544"/>
      <c r="F130" s="544"/>
      <c r="G130" s="544"/>
      <c r="H130" s="545"/>
      <c r="I130" s="545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x14ac:dyDescent="0.2">
      <c r="A131" s="18"/>
      <c r="B131" s="17"/>
      <c r="C131" s="544"/>
      <c r="D131" s="544"/>
      <c r="E131" s="544"/>
      <c r="F131" s="544"/>
      <c r="G131" s="544"/>
      <c r="H131" s="545"/>
      <c r="I131" s="545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x14ac:dyDescent="0.2">
      <c r="A132" s="18"/>
      <c r="B132" s="17"/>
      <c r="C132" s="544"/>
      <c r="D132" s="544"/>
      <c r="E132" s="544"/>
      <c r="F132" s="544"/>
      <c r="G132" s="544"/>
      <c r="H132" s="545"/>
      <c r="I132" s="545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x14ac:dyDescent="0.2">
      <c r="A133" s="18"/>
      <c r="B133" s="17"/>
      <c r="C133" s="544"/>
      <c r="D133" s="544"/>
      <c r="E133" s="544"/>
      <c r="F133" s="544"/>
      <c r="G133" s="544"/>
      <c r="H133" s="545"/>
      <c r="I133" s="545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x14ac:dyDescent="0.2">
      <c r="A134" s="18"/>
      <c r="B134" s="17"/>
      <c r="C134" s="544"/>
      <c r="D134" s="544"/>
      <c r="E134" s="544"/>
      <c r="F134" s="544"/>
      <c r="G134" s="544"/>
      <c r="H134" s="545"/>
      <c r="I134" s="545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x14ac:dyDescent="0.2">
      <c r="A135" s="18"/>
      <c r="B135" s="17"/>
      <c r="C135" s="544"/>
      <c r="D135" s="544"/>
      <c r="E135" s="544"/>
      <c r="F135" s="544"/>
      <c r="G135" s="544"/>
      <c r="H135" s="545"/>
      <c r="I135" s="545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x14ac:dyDescent="0.2">
      <c r="A136" s="18"/>
      <c r="B136" s="17"/>
      <c r="C136" s="544"/>
      <c r="D136" s="544"/>
      <c r="E136" s="544"/>
      <c r="F136" s="544"/>
      <c r="G136" s="544"/>
      <c r="H136" s="545"/>
      <c r="I136" s="545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x14ac:dyDescent="0.2">
      <c r="A137" s="18"/>
      <c r="B137" s="17"/>
      <c r="C137" s="544"/>
      <c r="D137" s="544"/>
      <c r="E137" s="544"/>
      <c r="F137" s="544"/>
      <c r="G137" s="544"/>
      <c r="H137" s="545"/>
      <c r="I137" s="545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x14ac:dyDescent="0.2">
      <c r="A138" s="18"/>
      <c r="B138" s="17"/>
      <c r="C138" s="544"/>
      <c r="D138" s="544"/>
      <c r="E138" s="544"/>
      <c r="F138" s="544"/>
      <c r="G138" s="544"/>
      <c r="H138" s="545"/>
      <c r="I138" s="545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x14ac:dyDescent="0.2">
      <c r="A139" s="18"/>
      <c r="B139" s="17"/>
      <c r="C139" s="544"/>
      <c r="D139" s="544"/>
      <c r="E139" s="544"/>
      <c r="F139" s="544"/>
      <c r="G139" s="544"/>
      <c r="H139" s="545"/>
      <c r="I139" s="545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x14ac:dyDescent="0.2">
      <c r="A140" s="18"/>
      <c r="B140" s="17"/>
      <c r="C140" s="544"/>
      <c r="D140" s="544"/>
      <c r="E140" s="544"/>
      <c r="F140" s="544"/>
      <c r="G140" s="544"/>
      <c r="H140" s="545"/>
      <c r="I140" s="545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x14ac:dyDescent="0.2">
      <c r="A141" s="18"/>
      <c r="B141" s="17"/>
      <c r="C141" s="544"/>
      <c r="D141" s="544"/>
      <c r="E141" s="544"/>
      <c r="F141" s="544"/>
      <c r="G141" s="544"/>
      <c r="H141" s="545"/>
      <c r="I141" s="545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x14ac:dyDescent="0.2">
      <c r="A142" s="18"/>
      <c r="B142" s="17"/>
      <c r="C142" s="544"/>
      <c r="D142" s="544"/>
      <c r="E142" s="544"/>
      <c r="F142" s="544"/>
      <c r="G142" s="544"/>
      <c r="H142" s="545"/>
      <c r="I142" s="545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x14ac:dyDescent="0.2">
      <c r="A143" s="18"/>
      <c r="B143" s="17"/>
      <c r="C143" s="544"/>
      <c r="D143" s="544"/>
      <c r="E143" s="544"/>
      <c r="F143" s="544"/>
      <c r="G143" s="544"/>
      <c r="H143" s="545"/>
      <c r="I143" s="545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x14ac:dyDescent="0.2">
      <c r="A144" s="18"/>
      <c r="B144" s="17"/>
      <c r="C144" s="544"/>
      <c r="D144" s="544"/>
      <c r="E144" s="544"/>
      <c r="F144" s="544"/>
      <c r="G144" s="544"/>
      <c r="H144" s="545"/>
      <c r="I144" s="545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x14ac:dyDescent="0.2">
      <c r="A145" s="18"/>
      <c r="B145" s="17"/>
      <c r="C145" s="544"/>
      <c r="D145" s="544"/>
      <c r="E145" s="544"/>
      <c r="F145" s="544"/>
      <c r="G145" s="544"/>
      <c r="H145" s="545"/>
      <c r="I145" s="545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x14ac:dyDescent="0.2">
      <c r="A146" s="18"/>
      <c r="B146" s="17"/>
      <c r="C146" s="544"/>
      <c r="D146" s="544"/>
      <c r="E146" s="544"/>
      <c r="F146" s="544"/>
      <c r="G146" s="544"/>
      <c r="H146" s="545"/>
      <c r="I146" s="545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x14ac:dyDescent="0.2">
      <c r="A147" s="18"/>
      <c r="B147" s="17"/>
      <c r="C147" s="544"/>
      <c r="D147" s="544"/>
      <c r="E147" s="544"/>
      <c r="F147" s="544"/>
      <c r="G147" s="544"/>
      <c r="H147" s="545"/>
      <c r="I147" s="545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x14ac:dyDescent="0.2">
      <c r="A148" s="18"/>
      <c r="B148" s="17"/>
      <c r="C148" s="544"/>
      <c r="D148" s="544"/>
      <c r="E148" s="544"/>
      <c r="F148" s="544"/>
      <c r="G148" s="544"/>
      <c r="H148" s="545"/>
      <c r="I148" s="545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x14ac:dyDescent="0.2">
      <c r="A149" s="18"/>
      <c r="B149" s="17"/>
      <c r="C149" s="544"/>
      <c r="D149" s="544"/>
      <c r="E149" s="544"/>
      <c r="F149" s="544"/>
      <c r="G149" s="544"/>
      <c r="H149" s="545"/>
      <c r="I149" s="545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x14ac:dyDescent="0.2">
      <c r="A150" s="18"/>
      <c r="B150" s="17"/>
      <c r="C150" s="544"/>
      <c r="D150" s="544"/>
      <c r="E150" s="544"/>
      <c r="F150" s="544"/>
      <c r="G150" s="544"/>
      <c r="H150" s="545"/>
      <c r="I150" s="545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x14ac:dyDescent="0.2">
      <c r="A151" s="18"/>
      <c r="B151" s="17"/>
      <c r="C151" s="544"/>
      <c r="D151" s="544"/>
      <c r="E151" s="544"/>
      <c r="F151" s="544"/>
      <c r="G151" s="544"/>
      <c r="H151" s="545"/>
      <c r="I151" s="545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x14ac:dyDescent="0.2">
      <c r="A152" s="18"/>
      <c r="B152" s="17"/>
      <c r="C152" s="544"/>
      <c r="D152" s="544"/>
      <c r="E152" s="544"/>
      <c r="F152" s="544"/>
      <c r="G152" s="544"/>
      <c r="H152" s="545"/>
      <c r="I152" s="545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x14ac:dyDescent="0.2">
      <c r="A153" s="18"/>
      <c r="B153" s="17"/>
      <c r="C153" s="544"/>
      <c r="D153" s="544"/>
      <c r="E153" s="544"/>
      <c r="F153" s="544"/>
      <c r="G153" s="544"/>
      <c r="H153" s="545"/>
      <c r="I153" s="545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x14ac:dyDescent="0.2">
      <c r="A154" s="18"/>
      <c r="B154" s="17"/>
      <c r="C154" s="544"/>
      <c r="D154" s="544"/>
      <c r="E154" s="544"/>
      <c r="F154" s="544"/>
      <c r="G154" s="544"/>
      <c r="H154" s="545"/>
      <c r="I154" s="545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x14ac:dyDescent="0.2">
      <c r="A155" s="18"/>
      <c r="B155" s="17"/>
      <c r="C155" s="544"/>
      <c r="D155" s="544"/>
      <c r="E155" s="544"/>
      <c r="F155" s="544"/>
      <c r="G155" s="544"/>
      <c r="H155" s="545"/>
      <c r="I155" s="545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x14ac:dyDescent="0.2">
      <c r="A156" s="18"/>
      <c r="B156" s="17"/>
      <c r="C156" s="544"/>
      <c r="D156" s="544"/>
      <c r="E156" s="544"/>
      <c r="F156" s="544"/>
      <c r="G156" s="544"/>
      <c r="H156" s="545"/>
      <c r="I156" s="545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x14ac:dyDescent="0.2">
      <c r="A157" s="18"/>
      <c r="B157" s="17"/>
      <c r="C157" s="544"/>
      <c r="D157" s="544"/>
      <c r="E157" s="544"/>
      <c r="F157" s="544"/>
      <c r="G157" s="544"/>
      <c r="H157" s="545"/>
      <c r="I157" s="545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x14ac:dyDescent="0.2">
      <c r="A158" s="18"/>
      <c r="B158" s="17"/>
      <c r="C158" s="544"/>
      <c r="D158" s="544"/>
      <c r="E158" s="544"/>
      <c r="F158" s="544"/>
      <c r="G158" s="544"/>
      <c r="H158" s="545"/>
      <c r="I158" s="545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x14ac:dyDescent="0.2">
      <c r="A159" s="18"/>
      <c r="B159" s="17"/>
      <c r="C159" s="544"/>
      <c r="D159" s="544"/>
      <c r="E159" s="544"/>
      <c r="F159" s="544"/>
      <c r="G159" s="544"/>
      <c r="H159" s="545"/>
      <c r="I159" s="545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x14ac:dyDescent="0.2">
      <c r="A160" s="18"/>
      <c r="B160" s="17"/>
      <c r="C160" s="544"/>
      <c r="D160" s="544"/>
      <c r="E160" s="544"/>
      <c r="F160" s="544"/>
      <c r="G160" s="544"/>
      <c r="H160" s="545"/>
      <c r="I160" s="545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x14ac:dyDescent="0.2">
      <c r="A161" s="18"/>
      <c r="B161" s="17"/>
      <c r="C161" s="544"/>
      <c r="D161" s="544"/>
      <c r="E161" s="544"/>
      <c r="F161" s="544"/>
      <c r="G161" s="544"/>
      <c r="H161" s="545"/>
      <c r="I161" s="545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x14ac:dyDescent="0.2">
      <c r="A162" s="18"/>
      <c r="B162" s="17"/>
      <c r="C162" s="544"/>
      <c r="D162" s="544"/>
      <c r="E162" s="544"/>
      <c r="F162" s="544"/>
      <c r="G162" s="544"/>
      <c r="H162" s="545"/>
      <c r="I162" s="545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x14ac:dyDescent="0.2">
      <c r="A163" s="18"/>
      <c r="B163" s="17"/>
      <c r="C163" s="544"/>
      <c r="D163" s="544"/>
      <c r="E163" s="544"/>
      <c r="F163" s="544"/>
      <c r="G163" s="544"/>
      <c r="H163" s="545"/>
      <c r="I163" s="545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x14ac:dyDescent="0.2">
      <c r="A164" s="18"/>
      <c r="B164" s="17"/>
      <c r="C164" s="544"/>
      <c r="D164" s="544"/>
      <c r="E164" s="544"/>
      <c r="F164" s="544"/>
      <c r="G164" s="544"/>
      <c r="H164" s="545"/>
      <c r="I164" s="545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x14ac:dyDescent="0.2">
      <c r="A165" s="18"/>
      <c r="B165" s="17"/>
      <c r="C165" s="544"/>
      <c r="D165" s="544"/>
      <c r="E165" s="544"/>
      <c r="F165" s="544"/>
      <c r="G165" s="544"/>
      <c r="H165" s="545"/>
      <c r="I165" s="545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x14ac:dyDescent="0.2">
      <c r="A166" s="18"/>
      <c r="B166" s="17"/>
      <c r="C166" s="544"/>
      <c r="D166" s="544"/>
      <c r="E166" s="544"/>
      <c r="F166" s="544"/>
      <c r="G166" s="544"/>
      <c r="H166" s="545"/>
      <c r="I166" s="545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x14ac:dyDescent="0.2">
      <c r="A167" s="18"/>
      <c r="B167" s="17"/>
      <c r="C167" s="544"/>
      <c r="D167" s="544"/>
      <c r="E167" s="544"/>
      <c r="F167" s="544"/>
      <c r="G167" s="544"/>
      <c r="H167" s="545"/>
      <c r="I167" s="545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x14ac:dyDescent="0.2">
      <c r="A168" s="18"/>
      <c r="B168" s="17"/>
      <c r="C168" s="544"/>
      <c r="D168" s="544"/>
      <c r="E168" s="544"/>
      <c r="F168" s="544"/>
      <c r="G168" s="544"/>
      <c r="H168" s="545"/>
      <c r="I168" s="545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x14ac:dyDescent="0.2">
      <c r="A169" s="18"/>
      <c r="B169" s="17"/>
      <c r="C169" s="544"/>
      <c r="D169" s="544"/>
      <c r="E169" s="544"/>
      <c r="F169" s="544"/>
      <c r="G169" s="544"/>
      <c r="H169" s="545"/>
      <c r="I169" s="545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x14ac:dyDescent="0.2">
      <c r="A170" s="18"/>
      <c r="B170" s="17"/>
      <c r="C170" s="544"/>
      <c r="D170" s="544"/>
      <c r="E170" s="544"/>
      <c r="F170" s="544"/>
      <c r="G170" s="544"/>
      <c r="H170" s="545"/>
      <c r="I170" s="545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x14ac:dyDescent="0.2">
      <c r="A171" s="18"/>
      <c r="B171" s="17"/>
      <c r="C171" s="544"/>
      <c r="D171" s="544"/>
      <c r="E171" s="544"/>
      <c r="F171" s="544"/>
      <c r="G171" s="544"/>
      <c r="H171" s="545"/>
      <c r="I171" s="545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x14ac:dyDescent="0.2">
      <c r="A172" s="18"/>
      <c r="B172" s="17"/>
      <c r="C172" s="544"/>
      <c r="D172" s="544"/>
      <c r="E172" s="544"/>
      <c r="F172" s="544"/>
      <c r="G172" s="544"/>
      <c r="H172" s="545"/>
      <c r="I172" s="545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x14ac:dyDescent="0.2">
      <c r="A173" s="18"/>
      <c r="B173" s="17"/>
      <c r="C173" s="544"/>
      <c r="D173" s="544"/>
      <c r="E173" s="544"/>
      <c r="F173" s="544"/>
      <c r="G173" s="544"/>
      <c r="H173" s="545"/>
      <c r="I173" s="545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x14ac:dyDescent="0.2">
      <c r="A174" s="18"/>
      <c r="B174" s="17"/>
      <c r="C174" s="544"/>
      <c r="D174" s="544"/>
      <c r="E174" s="544"/>
      <c r="F174" s="544"/>
      <c r="G174" s="544"/>
      <c r="H174" s="545"/>
      <c r="I174" s="545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x14ac:dyDescent="0.2">
      <c r="A175" s="18"/>
      <c r="B175" s="17"/>
      <c r="C175" s="544"/>
      <c r="D175" s="544"/>
      <c r="E175" s="544"/>
      <c r="F175" s="544"/>
      <c r="G175" s="544"/>
      <c r="H175" s="545"/>
      <c r="I175" s="545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x14ac:dyDescent="0.2">
      <c r="A176" s="18"/>
      <c r="B176" s="17"/>
      <c r="C176" s="544"/>
      <c r="D176" s="544"/>
      <c r="E176" s="544"/>
      <c r="F176" s="544"/>
      <c r="G176" s="544"/>
      <c r="H176" s="545"/>
      <c r="I176" s="545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x14ac:dyDescent="0.2">
      <c r="A177" s="18"/>
      <c r="B177" s="17"/>
      <c r="C177" s="544"/>
      <c r="D177" s="544"/>
      <c r="E177" s="544"/>
      <c r="F177" s="544"/>
      <c r="G177" s="544"/>
      <c r="H177" s="545"/>
      <c r="I177" s="545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x14ac:dyDescent="0.2">
      <c r="A178" s="18"/>
      <c r="B178" s="17"/>
      <c r="C178" s="544"/>
      <c r="D178" s="544"/>
      <c r="E178" s="544"/>
      <c r="F178" s="544"/>
      <c r="G178" s="544"/>
      <c r="H178" s="545"/>
      <c r="I178" s="545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x14ac:dyDescent="0.2">
      <c r="A179" s="18"/>
      <c r="B179" s="17"/>
      <c r="C179" s="544"/>
      <c r="D179" s="544"/>
      <c r="E179" s="544"/>
      <c r="F179" s="544"/>
      <c r="G179" s="544"/>
      <c r="H179" s="545"/>
      <c r="I179" s="545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x14ac:dyDescent="0.2">
      <c r="A180" s="18"/>
      <c r="B180" s="17"/>
      <c r="C180" s="544"/>
      <c r="D180" s="544"/>
      <c r="E180" s="544"/>
      <c r="F180" s="544"/>
      <c r="G180" s="544"/>
      <c r="H180" s="545"/>
      <c r="I180" s="545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x14ac:dyDescent="0.2">
      <c r="A181" s="18"/>
      <c r="B181" s="17"/>
      <c r="C181" s="544"/>
      <c r="D181" s="544"/>
      <c r="E181" s="544"/>
      <c r="F181" s="544"/>
      <c r="G181" s="544"/>
      <c r="H181" s="545"/>
      <c r="I181" s="545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x14ac:dyDescent="0.2">
      <c r="A182" s="18"/>
      <c r="B182" s="17"/>
      <c r="C182" s="544"/>
      <c r="D182" s="544"/>
      <c r="E182" s="544"/>
      <c r="F182" s="544"/>
      <c r="G182" s="544"/>
      <c r="H182" s="545"/>
      <c r="I182" s="545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x14ac:dyDescent="0.2">
      <c r="A183" s="18"/>
      <c r="B183" s="17"/>
      <c r="C183" s="544"/>
      <c r="D183" s="544"/>
      <c r="E183" s="544"/>
      <c r="F183" s="544"/>
      <c r="G183" s="544"/>
      <c r="H183" s="545"/>
      <c r="I183" s="545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x14ac:dyDescent="0.2">
      <c r="A184" s="18"/>
      <c r="B184" s="17"/>
      <c r="C184" s="544"/>
      <c r="D184" s="544"/>
      <c r="E184" s="544"/>
      <c r="F184" s="544"/>
      <c r="G184" s="544"/>
      <c r="H184" s="545"/>
      <c r="I184" s="545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x14ac:dyDescent="0.2">
      <c r="A185" s="18"/>
      <c r="B185" s="17"/>
      <c r="C185" s="544"/>
      <c r="D185" s="544"/>
      <c r="E185" s="544"/>
      <c r="F185" s="544"/>
      <c r="G185" s="544"/>
      <c r="H185" s="545"/>
      <c r="I185" s="545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x14ac:dyDescent="0.2">
      <c r="A186" s="18"/>
      <c r="B186" s="17"/>
      <c r="C186" s="544"/>
      <c r="D186" s="544"/>
      <c r="E186" s="544"/>
      <c r="F186" s="544"/>
      <c r="G186" s="544"/>
      <c r="H186" s="545"/>
      <c r="I186" s="545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x14ac:dyDescent="0.2">
      <c r="A187" s="18"/>
      <c r="B187" s="17"/>
      <c r="C187" s="544"/>
      <c r="D187" s="544"/>
      <c r="E187" s="544"/>
      <c r="F187" s="544"/>
      <c r="G187" s="544"/>
      <c r="H187" s="545"/>
      <c r="I187" s="545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x14ac:dyDescent="0.2">
      <c r="A188" s="18"/>
      <c r="B188" s="17"/>
      <c r="C188" s="544"/>
      <c r="D188" s="544"/>
      <c r="E188" s="544"/>
      <c r="F188" s="544"/>
      <c r="G188" s="544"/>
      <c r="H188" s="545"/>
      <c r="I188" s="545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x14ac:dyDescent="0.2">
      <c r="A189" s="18"/>
      <c r="B189" s="17"/>
      <c r="C189" s="544"/>
      <c r="D189" s="544"/>
      <c r="E189" s="544"/>
      <c r="F189" s="544"/>
      <c r="G189" s="544"/>
      <c r="H189" s="545"/>
      <c r="I189" s="545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x14ac:dyDescent="0.2">
      <c r="A190" s="18"/>
      <c r="B190" s="17"/>
      <c r="C190" s="544"/>
      <c r="D190" s="544"/>
      <c r="E190" s="544"/>
      <c r="F190" s="544"/>
      <c r="G190" s="544"/>
      <c r="H190" s="545"/>
      <c r="I190" s="545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x14ac:dyDescent="0.2">
      <c r="A191" s="18"/>
      <c r="B191" s="17"/>
      <c r="C191" s="544"/>
      <c r="D191" s="544"/>
      <c r="E191" s="544"/>
      <c r="F191" s="544"/>
      <c r="G191" s="544"/>
      <c r="H191" s="545"/>
      <c r="I191" s="545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x14ac:dyDescent="0.2">
      <c r="A192" s="18"/>
      <c r="B192" s="17"/>
      <c r="C192" s="544"/>
      <c r="D192" s="544"/>
      <c r="E192" s="544"/>
      <c r="F192" s="544"/>
      <c r="G192" s="544"/>
      <c r="H192" s="545"/>
      <c r="I192" s="545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x14ac:dyDescent="0.2">
      <c r="A193" s="18"/>
      <c r="B193" s="17"/>
      <c r="C193" s="544"/>
      <c r="D193" s="544"/>
      <c r="E193" s="544"/>
      <c r="F193" s="544"/>
      <c r="G193" s="544"/>
      <c r="H193" s="545"/>
      <c r="I193" s="545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x14ac:dyDescent="0.2">
      <c r="A194" s="18"/>
      <c r="B194" s="17"/>
      <c r="C194" s="544"/>
      <c r="D194" s="544"/>
      <c r="E194" s="544"/>
      <c r="F194" s="544"/>
      <c r="G194" s="544"/>
      <c r="H194" s="545"/>
      <c r="I194" s="545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x14ac:dyDescent="0.2">
      <c r="A195" s="18"/>
      <c r="B195" s="17"/>
      <c r="C195" s="544"/>
      <c r="D195" s="544"/>
      <c r="E195" s="544"/>
      <c r="F195" s="544"/>
      <c r="G195" s="544"/>
      <c r="H195" s="545"/>
      <c r="I195" s="545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x14ac:dyDescent="0.2">
      <c r="A196" s="18"/>
      <c r="B196" s="17"/>
      <c r="C196" s="544"/>
      <c r="D196" s="544"/>
      <c r="E196" s="544"/>
      <c r="F196" s="544"/>
      <c r="G196" s="544"/>
      <c r="H196" s="545"/>
      <c r="I196" s="545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x14ac:dyDescent="0.2">
      <c r="A197" s="18"/>
      <c r="B197" s="17"/>
      <c r="C197" s="544"/>
      <c r="D197" s="544"/>
      <c r="E197" s="544"/>
      <c r="F197" s="544"/>
      <c r="G197" s="544"/>
      <c r="H197" s="545"/>
      <c r="I197" s="545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x14ac:dyDescent="0.2">
      <c r="A198" s="18"/>
      <c r="B198" s="17"/>
      <c r="C198" s="544"/>
      <c r="D198" s="544"/>
      <c r="E198" s="544"/>
      <c r="F198" s="544"/>
      <c r="G198" s="544"/>
      <c r="H198" s="545"/>
      <c r="I198" s="545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x14ac:dyDescent="0.2">
      <c r="A199" s="18"/>
      <c r="B199" s="17"/>
      <c r="C199" s="544"/>
      <c r="D199" s="544"/>
      <c r="E199" s="544"/>
      <c r="F199" s="544"/>
      <c r="G199" s="544"/>
      <c r="H199" s="545"/>
      <c r="I199" s="545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x14ac:dyDescent="0.2">
      <c r="A200" s="18"/>
      <c r="B200" s="17"/>
      <c r="C200" s="544"/>
      <c r="D200" s="544"/>
      <c r="E200" s="544"/>
      <c r="F200" s="544"/>
      <c r="G200" s="544"/>
      <c r="H200" s="545"/>
      <c r="I200" s="545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x14ac:dyDescent="0.2">
      <c r="A201" s="18"/>
      <c r="B201" s="17"/>
      <c r="C201" s="544"/>
      <c r="D201" s="544"/>
      <c r="E201" s="544"/>
      <c r="F201" s="544"/>
      <c r="G201" s="544"/>
      <c r="H201" s="545"/>
      <c r="I201" s="545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x14ac:dyDescent="0.2">
      <c r="A202" s="18"/>
      <c r="B202" s="17"/>
      <c r="C202" s="544"/>
      <c r="D202" s="544"/>
      <c r="E202" s="544"/>
      <c r="F202" s="544"/>
      <c r="G202" s="544"/>
      <c r="H202" s="545"/>
      <c r="I202" s="545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x14ac:dyDescent="0.2">
      <c r="A203" s="18"/>
      <c r="B203" s="17"/>
      <c r="C203" s="544"/>
      <c r="D203" s="544"/>
      <c r="E203" s="544"/>
      <c r="F203" s="544"/>
      <c r="G203" s="544"/>
      <c r="H203" s="545"/>
      <c r="I203" s="545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x14ac:dyDescent="0.2">
      <c r="A204" s="18"/>
      <c r="B204" s="17"/>
      <c r="C204" s="544"/>
      <c r="D204" s="544"/>
      <c r="E204" s="544"/>
      <c r="F204" s="544"/>
      <c r="G204" s="544"/>
      <c r="H204" s="545"/>
      <c r="I204" s="545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x14ac:dyDescent="0.2">
      <c r="A205" s="18"/>
      <c r="B205" s="17"/>
      <c r="C205" s="544"/>
      <c r="D205" s="544"/>
      <c r="E205" s="544"/>
      <c r="F205" s="544"/>
      <c r="G205" s="544"/>
      <c r="H205" s="545"/>
      <c r="I205" s="545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x14ac:dyDescent="0.2">
      <c r="A206" s="18"/>
      <c r="B206" s="17"/>
      <c r="C206" s="544"/>
      <c r="D206" s="544"/>
      <c r="E206" s="544"/>
      <c r="F206" s="544"/>
      <c r="G206" s="544"/>
      <c r="H206" s="545"/>
      <c r="I206" s="545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x14ac:dyDescent="0.2">
      <c r="A207" s="18"/>
      <c r="B207" s="17"/>
      <c r="C207" s="544"/>
      <c r="D207" s="544"/>
      <c r="E207" s="544"/>
      <c r="F207" s="544"/>
      <c r="G207" s="544"/>
      <c r="H207" s="545"/>
      <c r="I207" s="545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x14ac:dyDescent="0.2">
      <c r="A208" s="18"/>
      <c r="B208" s="17"/>
      <c r="C208" s="544"/>
      <c r="D208" s="544"/>
      <c r="E208" s="544"/>
      <c r="F208" s="544"/>
      <c r="G208" s="544"/>
      <c r="H208" s="545"/>
      <c r="I208" s="545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x14ac:dyDescent="0.2">
      <c r="A209" s="18"/>
      <c r="B209" s="17"/>
      <c r="C209" s="544"/>
      <c r="D209" s="544"/>
      <c r="E209" s="544"/>
      <c r="F209" s="544"/>
      <c r="G209" s="544"/>
      <c r="H209" s="545"/>
      <c r="I209" s="545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x14ac:dyDescent="0.2">
      <c r="A210" s="18"/>
      <c r="B210" s="17"/>
      <c r="C210" s="544"/>
      <c r="D210" s="544"/>
      <c r="E210" s="544"/>
      <c r="F210" s="544"/>
      <c r="G210" s="544"/>
      <c r="H210" s="545"/>
      <c r="I210" s="545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x14ac:dyDescent="0.2">
      <c r="A211" s="18"/>
      <c r="B211" s="17"/>
      <c r="C211" s="544"/>
      <c r="D211" s="544"/>
      <c r="E211" s="544"/>
      <c r="F211" s="544"/>
      <c r="G211" s="544"/>
      <c r="H211" s="545"/>
      <c r="I211" s="545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x14ac:dyDescent="0.2">
      <c r="A212" s="18"/>
      <c r="B212" s="17"/>
      <c r="C212" s="544"/>
      <c r="D212" s="544"/>
      <c r="E212" s="544"/>
      <c r="F212" s="544"/>
      <c r="G212" s="544"/>
      <c r="H212" s="545"/>
      <c r="I212" s="545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x14ac:dyDescent="0.2">
      <c r="A213" s="18"/>
      <c r="B213" s="17"/>
      <c r="C213" s="544"/>
      <c r="D213" s="544"/>
      <c r="E213" s="544"/>
      <c r="F213" s="544"/>
      <c r="G213" s="544"/>
      <c r="H213" s="545"/>
      <c r="I213" s="545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x14ac:dyDescent="0.2">
      <c r="A214" s="18"/>
      <c r="B214" s="17"/>
      <c r="C214" s="544"/>
      <c r="D214" s="544"/>
      <c r="E214" s="544"/>
      <c r="F214" s="544"/>
      <c r="G214" s="544"/>
      <c r="H214" s="545"/>
      <c r="I214" s="545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x14ac:dyDescent="0.2">
      <c r="A215" s="18"/>
      <c r="B215" s="17"/>
      <c r="C215" s="544"/>
      <c r="D215" s="544"/>
      <c r="E215" s="544"/>
      <c r="F215" s="544"/>
      <c r="G215" s="544"/>
      <c r="H215" s="545"/>
      <c r="I215" s="545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x14ac:dyDescent="0.2">
      <c r="A216" s="18"/>
      <c r="B216" s="17"/>
      <c r="C216" s="544"/>
      <c r="D216" s="544"/>
      <c r="E216" s="544"/>
      <c r="F216" s="544"/>
      <c r="G216" s="544"/>
      <c r="H216" s="545"/>
      <c r="I216" s="545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x14ac:dyDescent="0.2">
      <c r="A217" s="18"/>
      <c r="B217" s="17"/>
      <c r="C217" s="544"/>
      <c r="D217" s="544"/>
      <c r="E217" s="544"/>
      <c r="F217" s="544"/>
      <c r="G217" s="544"/>
      <c r="H217" s="545"/>
      <c r="I217" s="545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x14ac:dyDescent="0.2">
      <c r="A218" s="18"/>
      <c r="B218" s="17"/>
      <c r="C218" s="544"/>
      <c r="D218" s="544"/>
      <c r="E218" s="544"/>
      <c r="F218" s="544"/>
      <c r="G218" s="544"/>
      <c r="H218" s="545"/>
      <c r="I218" s="545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x14ac:dyDescent="0.2">
      <c r="A219" s="18"/>
      <c r="B219" s="17"/>
      <c r="C219" s="544"/>
      <c r="D219" s="544"/>
      <c r="E219" s="544"/>
      <c r="F219" s="544"/>
      <c r="G219" s="544"/>
      <c r="H219" s="545"/>
      <c r="I219" s="545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x14ac:dyDescent="0.2">
      <c r="A220" s="18"/>
      <c r="B220" s="17"/>
      <c r="C220" s="544"/>
      <c r="D220" s="544"/>
      <c r="E220" s="544"/>
      <c r="F220" s="544"/>
      <c r="G220" s="544"/>
      <c r="H220" s="545"/>
      <c r="I220" s="545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x14ac:dyDescent="0.2">
      <c r="A221" s="18"/>
      <c r="B221" s="17"/>
      <c r="C221" s="544"/>
      <c r="D221" s="544"/>
      <c r="E221" s="544"/>
      <c r="F221" s="544"/>
      <c r="G221" s="544"/>
      <c r="H221" s="545"/>
      <c r="I221" s="545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x14ac:dyDescent="0.2">
      <c r="A222" s="18"/>
      <c r="B222" s="17"/>
      <c r="C222" s="544"/>
      <c r="D222" s="544"/>
      <c r="E222" s="544"/>
      <c r="F222" s="544"/>
      <c r="G222" s="544"/>
      <c r="H222" s="545"/>
      <c r="I222" s="545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x14ac:dyDescent="0.2">
      <c r="A223" s="18"/>
      <c r="B223" s="17"/>
      <c r="C223" s="544"/>
      <c r="D223" s="544"/>
      <c r="E223" s="544"/>
      <c r="F223" s="544"/>
      <c r="G223" s="544"/>
      <c r="H223" s="545"/>
      <c r="I223" s="545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x14ac:dyDescent="0.2">
      <c r="A224" s="18"/>
      <c r="B224" s="17"/>
      <c r="C224" s="544"/>
      <c r="D224" s="544"/>
      <c r="E224" s="544"/>
      <c r="F224" s="544"/>
      <c r="G224" s="544"/>
      <c r="H224" s="545"/>
      <c r="I224" s="545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x14ac:dyDescent="0.2">
      <c r="A225" s="18"/>
      <c r="B225" s="17"/>
      <c r="C225" s="544"/>
      <c r="D225" s="544"/>
      <c r="E225" s="544"/>
      <c r="F225" s="544"/>
      <c r="G225" s="544"/>
      <c r="H225" s="545"/>
      <c r="I225" s="545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x14ac:dyDescent="0.2">
      <c r="A226" s="18"/>
      <c r="B226" s="17"/>
      <c r="C226" s="544"/>
      <c r="D226" s="544"/>
      <c r="E226" s="544"/>
      <c r="F226" s="544"/>
      <c r="G226" s="544"/>
      <c r="H226" s="545"/>
      <c r="I226" s="545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x14ac:dyDescent="0.2">
      <c r="A227" s="18"/>
      <c r="B227" s="17"/>
      <c r="C227" s="544"/>
      <c r="D227" s="544"/>
      <c r="E227" s="544"/>
      <c r="F227" s="544"/>
      <c r="G227" s="544"/>
      <c r="H227" s="545"/>
      <c r="I227" s="545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x14ac:dyDescent="0.2">
      <c r="A228" s="18"/>
      <c r="B228" s="17"/>
      <c r="C228" s="544"/>
      <c r="D228" s="544"/>
      <c r="E228" s="544"/>
      <c r="F228" s="544"/>
      <c r="G228" s="544"/>
      <c r="H228" s="545"/>
      <c r="I228" s="545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x14ac:dyDescent="0.2">
      <c r="A229" s="18"/>
      <c r="B229" s="17"/>
      <c r="C229" s="544"/>
      <c r="D229" s="544"/>
      <c r="E229" s="544"/>
      <c r="F229" s="544"/>
      <c r="G229" s="544"/>
      <c r="H229" s="545"/>
      <c r="I229" s="545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x14ac:dyDescent="0.2">
      <c r="A230" s="18"/>
      <c r="B230" s="17"/>
      <c r="C230" s="544"/>
      <c r="D230" s="544"/>
      <c r="E230" s="544"/>
      <c r="F230" s="544"/>
      <c r="G230" s="544"/>
      <c r="H230" s="545"/>
      <c r="I230" s="545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x14ac:dyDescent="0.2">
      <c r="A231" s="18"/>
      <c r="B231" s="17"/>
      <c r="C231" s="544"/>
      <c r="D231" s="544"/>
      <c r="E231" s="544"/>
      <c r="F231" s="544"/>
      <c r="G231" s="544"/>
      <c r="H231" s="545"/>
      <c r="I231" s="545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x14ac:dyDescent="0.2">
      <c r="A232" s="18"/>
      <c r="B232" s="17"/>
      <c r="C232" s="544"/>
      <c r="D232" s="544"/>
      <c r="E232" s="544"/>
      <c r="F232" s="544"/>
      <c r="G232" s="544"/>
      <c r="H232" s="545"/>
      <c r="I232" s="545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x14ac:dyDescent="0.2">
      <c r="A233" s="18"/>
      <c r="B233" s="17"/>
      <c r="C233" s="544"/>
      <c r="D233" s="544"/>
      <c r="E233" s="544"/>
      <c r="F233" s="544"/>
      <c r="G233" s="544"/>
      <c r="H233" s="545"/>
      <c r="I233" s="545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x14ac:dyDescent="0.2">
      <c r="A234" s="18"/>
      <c r="B234" s="17"/>
      <c r="C234" s="544"/>
      <c r="D234" s="544"/>
      <c r="E234" s="544"/>
      <c r="F234" s="544"/>
      <c r="G234" s="544"/>
      <c r="H234" s="545"/>
      <c r="I234" s="545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x14ac:dyDescent="0.2">
      <c r="A235" s="18"/>
      <c r="B235" s="17"/>
      <c r="C235" s="544"/>
      <c r="D235" s="544"/>
      <c r="E235" s="544"/>
      <c r="F235" s="544"/>
      <c r="G235" s="544"/>
      <c r="H235" s="545"/>
      <c r="I235" s="545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x14ac:dyDescent="0.2">
      <c r="A236" s="18"/>
      <c r="B236" s="17"/>
      <c r="C236" s="544"/>
      <c r="D236" s="544"/>
      <c r="E236" s="544"/>
      <c r="F236" s="544"/>
      <c r="G236" s="544"/>
      <c r="H236" s="545"/>
      <c r="I236" s="545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x14ac:dyDescent="0.2">
      <c r="A237" s="18"/>
      <c r="B237" s="17"/>
      <c r="C237" s="544"/>
      <c r="D237" s="544"/>
      <c r="E237" s="544"/>
      <c r="F237" s="544"/>
      <c r="G237" s="544"/>
      <c r="H237" s="545"/>
      <c r="I237" s="545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x14ac:dyDescent="0.2">
      <c r="A238" s="18"/>
      <c r="B238" s="17"/>
      <c r="C238" s="544"/>
      <c r="D238" s="544"/>
      <c r="E238" s="544"/>
      <c r="F238" s="544"/>
      <c r="G238" s="544"/>
      <c r="H238" s="545"/>
      <c r="I238" s="545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x14ac:dyDescent="0.2">
      <c r="A239" s="18"/>
      <c r="B239" s="17"/>
      <c r="C239" s="544"/>
      <c r="D239" s="544"/>
      <c r="E239" s="544"/>
      <c r="F239" s="544"/>
      <c r="G239" s="544"/>
      <c r="H239" s="545"/>
      <c r="I239" s="545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x14ac:dyDescent="0.2">
      <c r="A240" s="18"/>
      <c r="B240" s="17"/>
      <c r="C240" s="544"/>
      <c r="D240" s="544"/>
      <c r="E240" s="544"/>
      <c r="F240" s="544"/>
      <c r="G240" s="544"/>
      <c r="H240" s="545"/>
      <c r="I240" s="545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x14ac:dyDescent="0.2">
      <c r="A241" s="18"/>
      <c r="B241" s="17"/>
      <c r="C241" s="544"/>
      <c r="D241" s="544"/>
      <c r="E241" s="544"/>
      <c r="F241" s="544"/>
      <c r="G241" s="544"/>
      <c r="H241" s="545"/>
      <c r="I241" s="545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x14ac:dyDescent="0.2">
      <c r="A242" s="18"/>
      <c r="B242" s="17"/>
      <c r="C242" s="544"/>
      <c r="D242" s="544"/>
      <c r="E242" s="544"/>
      <c r="F242" s="544"/>
      <c r="G242" s="544"/>
      <c r="H242" s="545"/>
      <c r="I242" s="545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x14ac:dyDescent="0.2">
      <c r="A243" s="18"/>
      <c r="B243" s="17"/>
      <c r="C243" s="544"/>
      <c r="D243" s="544"/>
      <c r="E243" s="544"/>
      <c r="F243" s="544"/>
      <c r="G243" s="544"/>
      <c r="H243" s="545"/>
      <c r="I243" s="545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x14ac:dyDescent="0.2">
      <c r="A244" s="18"/>
      <c r="B244" s="17"/>
      <c r="C244" s="544"/>
      <c r="D244" s="544"/>
      <c r="E244" s="544"/>
      <c r="F244" s="544"/>
      <c r="G244" s="544"/>
      <c r="H244" s="545"/>
      <c r="I244" s="545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x14ac:dyDescent="0.2">
      <c r="A245" s="18"/>
      <c r="B245" s="17"/>
      <c r="C245" s="544"/>
      <c r="D245" s="544"/>
      <c r="E245" s="544"/>
      <c r="F245" s="544"/>
      <c r="G245" s="544"/>
      <c r="H245" s="545"/>
      <c r="I245" s="545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x14ac:dyDescent="0.2">
      <c r="A246" s="18"/>
      <c r="B246" s="17"/>
      <c r="C246" s="544"/>
      <c r="D246" s="544"/>
      <c r="E246" s="544"/>
      <c r="F246" s="544"/>
      <c r="G246" s="544"/>
      <c r="H246" s="545"/>
      <c r="I246" s="545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x14ac:dyDescent="0.2">
      <c r="A247" s="18"/>
      <c r="B247" s="17"/>
      <c r="C247" s="544"/>
      <c r="D247" s="544"/>
      <c r="E247" s="544"/>
      <c r="F247" s="544"/>
      <c r="G247" s="544"/>
      <c r="H247" s="545"/>
      <c r="I247" s="545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x14ac:dyDescent="0.2">
      <c r="A248" s="18"/>
      <c r="B248" s="17"/>
      <c r="C248" s="544"/>
      <c r="D248" s="544"/>
      <c r="E248" s="544"/>
      <c r="F248" s="544"/>
      <c r="G248" s="544"/>
      <c r="H248" s="545"/>
      <c r="I248" s="545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x14ac:dyDescent="0.2">
      <c r="A249" s="18"/>
      <c r="B249" s="17"/>
      <c r="C249" s="544"/>
      <c r="D249" s="544"/>
      <c r="E249" s="544"/>
      <c r="F249" s="544"/>
      <c r="G249" s="544"/>
      <c r="H249" s="545"/>
      <c r="I249" s="545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x14ac:dyDescent="0.2">
      <c r="A250" s="18"/>
      <c r="B250" s="17"/>
      <c r="C250" s="544"/>
      <c r="D250" s="544"/>
      <c r="E250" s="544"/>
      <c r="F250" s="544"/>
      <c r="G250" s="544"/>
      <c r="H250" s="545"/>
      <c r="I250" s="545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x14ac:dyDescent="0.2">
      <c r="A251" s="18"/>
      <c r="B251" s="17"/>
      <c r="C251" s="544"/>
      <c r="D251" s="544"/>
      <c r="E251" s="544"/>
      <c r="F251" s="544"/>
      <c r="G251" s="544"/>
      <c r="H251" s="545"/>
      <c r="I251" s="545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x14ac:dyDescent="0.2">
      <c r="A252" s="18"/>
      <c r="B252" s="17"/>
      <c r="C252" s="544"/>
      <c r="D252" s="544"/>
      <c r="E252" s="544"/>
      <c r="F252" s="544"/>
      <c r="G252" s="544"/>
      <c r="H252" s="545"/>
      <c r="I252" s="545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x14ac:dyDescent="0.2">
      <c r="A253" s="18"/>
      <c r="B253" s="17"/>
      <c r="C253" s="544"/>
      <c r="D253" s="544"/>
      <c r="E253" s="544"/>
      <c r="F253" s="544"/>
      <c r="G253" s="544"/>
      <c r="H253" s="545"/>
      <c r="I253" s="545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x14ac:dyDescent="0.2">
      <c r="A254" s="18"/>
      <c r="B254" s="17"/>
      <c r="C254" s="544"/>
      <c r="D254" s="544"/>
      <c r="E254" s="544"/>
      <c r="F254" s="544"/>
      <c r="G254" s="544"/>
      <c r="H254" s="545"/>
      <c r="I254" s="545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x14ac:dyDescent="0.2">
      <c r="A255" s="18"/>
      <c r="B255" s="17"/>
      <c r="C255" s="544"/>
      <c r="D255" s="544"/>
      <c r="E255" s="544"/>
      <c r="F255" s="544"/>
      <c r="G255" s="544"/>
      <c r="H255" s="545"/>
      <c r="I255" s="545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x14ac:dyDescent="0.2">
      <c r="A256" s="18"/>
      <c r="B256" s="17"/>
      <c r="C256" s="544"/>
      <c r="D256" s="544"/>
      <c r="E256" s="544"/>
      <c r="F256" s="544"/>
      <c r="G256" s="544"/>
      <c r="H256" s="545"/>
      <c r="I256" s="545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x14ac:dyDescent="0.2">
      <c r="A257" s="18"/>
      <c r="B257" s="17"/>
      <c r="C257" s="544"/>
      <c r="D257" s="544"/>
      <c r="E257" s="544"/>
      <c r="F257" s="544"/>
      <c r="G257" s="544"/>
      <c r="H257" s="545"/>
      <c r="I257" s="545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x14ac:dyDescent="0.2">
      <c r="A258" s="18"/>
      <c r="B258" s="17"/>
      <c r="C258" s="544"/>
      <c r="D258" s="544"/>
      <c r="E258" s="544"/>
      <c r="F258" s="544"/>
      <c r="G258" s="544"/>
      <c r="H258" s="545"/>
      <c r="I258" s="545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x14ac:dyDescent="0.2">
      <c r="A259" s="18"/>
      <c r="B259" s="17"/>
      <c r="C259" s="544"/>
      <c r="D259" s="544"/>
      <c r="E259" s="544"/>
      <c r="F259" s="544"/>
      <c r="G259" s="544"/>
      <c r="H259" s="545"/>
      <c r="I259" s="545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x14ac:dyDescent="0.2">
      <c r="A260" s="18"/>
      <c r="B260" s="17"/>
      <c r="C260" s="544"/>
      <c r="D260" s="544"/>
      <c r="E260" s="544"/>
      <c r="F260" s="544"/>
      <c r="G260" s="544"/>
      <c r="H260" s="545"/>
      <c r="I260" s="545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x14ac:dyDescent="0.2">
      <c r="A261" s="18"/>
      <c r="B261" s="17"/>
      <c r="C261" s="544"/>
      <c r="D261" s="544"/>
      <c r="E261" s="544"/>
      <c r="F261" s="544"/>
      <c r="G261" s="544"/>
      <c r="H261" s="545"/>
      <c r="I261" s="545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x14ac:dyDescent="0.2">
      <c r="A262" s="18"/>
      <c r="B262" s="17"/>
      <c r="C262" s="544"/>
      <c r="D262" s="544"/>
      <c r="E262" s="544"/>
      <c r="F262" s="544"/>
      <c r="G262" s="544"/>
      <c r="H262" s="545"/>
      <c r="I262" s="545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x14ac:dyDescent="0.2">
      <c r="A263" s="18"/>
      <c r="B263" s="17"/>
      <c r="C263" s="544"/>
      <c r="D263" s="544"/>
      <c r="E263" s="544"/>
      <c r="F263" s="544"/>
      <c r="G263" s="544"/>
      <c r="H263" s="545"/>
      <c r="I263" s="545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x14ac:dyDescent="0.2">
      <c r="A264" s="18"/>
      <c r="B264" s="17"/>
      <c r="C264" s="544"/>
      <c r="D264" s="544"/>
      <c r="E264" s="544"/>
      <c r="F264" s="544"/>
      <c r="G264" s="544"/>
      <c r="H264" s="545"/>
      <c r="I264" s="545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x14ac:dyDescent="0.2">
      <c r="A265" s="18"/>
      <c r="B265" s="17"/>
      <c r="C265" s="544"/>
      <c r="D265" s="544"/>
      <c r="E265" s="544"/>
      <c r="F265" s="544"/>
      <c r="G265" s="544"/>
      <c r="H265" s="545"/>
      <c r="I265" s="545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x14ac:dyDescent="0.2">
      <c r="A266" s="18"/>
      <c r="B266" s="17"/>
      <c r="C266" s="544"/>
      <c r="D266" s="544"/>
      <c r="E266" s="544"/>
      <c r="F266" s="544"/>
      <c r="G266" s="544"/>
      <c r="H266" s="545"/>
      <c r="I266" s="545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x14ac:dyDescent="0.2">
      <c r="A267" s="18"/>
      <c r="B267" s="17"/>
      <c r="C267" s="544"/>
      <c r="D267" s="544"/>
      <c r="E267" s="544"/>
      <c r="F267" s="544"/>
      <c r="G267" s="544"/>
      <c r="H267" s="545"/>
      <c r="I267" s="545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x14ac:dyDescent="0.2">
      <c r="A268" s="18"/>
      <c r="B268" s="17"/>
      <c r="C268" s="544"/>
      <c r="D268" s="544"/>
      <c r="E268" s="544"/>
      <c r="F268" s="544"/>
      <c r="G268" s="544"/>
      <c r="H268" s="545"/>
      <c r="I268" s="545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x14ac:dyDescent="0.2">
      <c r="A269" s="18"/>
      <c r="B269" s="17"/>
      <c r="C269" s="544"/>
      <c r="D269" s="544"/>
      <c r="E269" s="544"/>
      <c r="F269" s="544"/>
      <c r="G269" s="544"/>
      <c r="H269" s="545"/>
      <c r="I269" s="545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x14ac:dyDescent="0.2">
      <c r="A270" s="18"/>
      <c r="B270" s="17"/>
      <c r="C270" s="544"/>
      <c r="D270" s="544"/>
      <c r="E270" s="544"/>
      <c r="F270" s="544"/>
      <c r="G270" s="544"/>
      <c r="H270" s="545"/>
      <c r="I270" s="545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x14ac:dyDescent="0.2">
      <c r="A271" s="18"/>
      <c r="B271" s="17"/>
      <c r="C271" s="544"/>
      <c r="D271" s="544"/>
      <c r="E271" s="544"/>
      <c r="F271" s="544"/>
      <c r="G271" s="544"/>
      <c r="H271" s="545"/>
      <c r="I271" s="545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x14ac:dyDescent="0.2">
      <c r="A272" s="18"/>
      <c r="B272" s="17"/>
      <c r="C272" s="544"/>
      <c r="D272" s="544"/>
      <c r="E272" s="544"/>
      <c r="F272" s="544"/>
      <c r="G272" s="544"/>
      <c r="H272" s="545"/>
      <c r="I272" s="545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x14ac:dyDescent="0.2">
      <c r="A273" s="18"/>
      <c r="B273" s="17"/>
      <c r="C273" s="544"/>
      <c r="D273" s="544"/>
      <c r="E273" s="544"/>
      <c r="F273" s="544"/>
      <c r="G273" s="544"/>
      <c r="H273" s="545"/>
      <c r="I273" s="545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x14ac:dyDescent="0.2">
      <c r="A274" s="18"/>
      <c r="B274" s="17"/>
      <c r="C274" s="544"/>
      <c r="D274" s="544"/>
      <c r="E274" s="544"/>
      <c r="F274" s="544"/>
      <c r="G274" s="544"/>
      <c r="H274" s="545"/>
      <c r="I274" s="545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x14ac:dyDescent="0.2">
      <c r="A275" s="18"/>
      <c r="B275" s="17"/>
      <c r="C275" s="544"/>
      <c r="D275" s="544"/>
      <c r="E275" s="544"/>
      <c r="F275" s="544"/>
      <c r="G275" s="544"/>
      <c r="H275" s="545"/>
      <c r="I275" s="545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x14ac:dyDescent="0.2">
      <c r="A276" s="18"/>
      <c r="B276" s="17"/>
      <c r="C276" s="544"/>
      <c r="D276" s="544"/>
      <c r="E276" s="544"/>
      <c r="F276" s="544"/>
      <c r="G276" s="544"/>
      <c r="H276" s="545"/>
      <c r="I276" s="545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x14ac:dyDescent="0.2">
      <c r="A277" s="18"/>
      <c r="B277" s="17"/>
      <c r="C277" s="544"/>
      <c r="D277" s="544"/>
      <c r="E277" s="544"/>
      <c r="F277" s="544"/>
      <c r="G277" s="544"/>
      <c r="H277" s="545"/>
      <c r="I277" s="545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x14ac:dyDescent="0.2">
      <c r="A278" s="18"/>
      <c r="B278" s="17"/>
      <c r="C278" s="544"/>
      <c r="D278" s="544"/>
      <c r="E278" s="544"/>
      <c r="F278" s="544"/>
      <c r="G278" s="544"/>
      <c r="H278" s="545"/>
      <c r="I278" s="545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x14ac:dyDescent="0.2">
      <c r="A279" s="18"/>
      <c r="B279" s="17"/>
      <c r="C279" s="544"/>
      <c r="D279" s="544"/>
      <c r="E279" s="544"/>
      <c r="F279" s="544"/>
      <c r="G279" s="544"/>
      <c r="H279" s="545"/>
      <c r="I279" s="545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x14ac:dyDescent="0.2">
      <c r="A280" s="18"/>
      <c r="B280" s="17"/>
      <c r="C280" s="544"/>
      <c r="D280" s="544"/>
      <c r="E280" s="544"/>
      <c r="F280" s="544"/>
      <c r="G280" s="544"/>
      <c r="H280" s="545"/>
      <c r="I280" s="545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x14ac:dyDescent="0.2">
      <c r="A281" s="18"/>
      <c r="B281" s="17"/>
      <c r="C281" s="544"/>
      <c r="D281" s="544"/>
      <c r="E281" s="544"/>
      <c r="F281" s="544"/>
      <c r="G281" s="544"/>
      <c r="H281" s="545"/>
      <c r="I281" s="545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x14ac:dyDescent="0.2">
      <c r="A282" s="18"/>
      <c r="B282" s="17"/>
      <c r="C282" s="544"/>
      <c r="D282" s="544"/>
      <c r="E282" s="544"/>
      <c r="F282" s="544"/>
      <c r="G282" s="544"/>
      <c r="H282" s="545"/>
      <c r="I282" s="545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x14ac:dyDescent="0.2">
      <c r="A283" s="18"/>
      <c r="B283" s="17"/>
      <c r="C283" s="544"/>
      <c r="D283" s="544"/>
      <c r="E283" s="544"/>
      <c r="F283" s="544"/>
      <c r="G283" s="544"/>
      <c r="H283" s="545"/>
      <c r="I283" s="545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x14ac:dyDescent="0.2">
      <c r="A284" s="18"/>
      <c r="B284" s="17"/>
      <c r="C284" s="544"/>
      <c r="D284" s="544"/>
      <c r="E284" s="544"/>
      <c r="F284" s="544"/>
      <c r="G284" s="544"/>
      <c r="H284" s="545"/>
      <c r="I284" s="545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x14ac:dyDescent="0.2">
      <c r="A285" s="18"/>
      <c r="B285" s="17"/>
      <c r="C285" s="544"/>
      <c r="D285" s="544"/>
      <c r="E285" s="544"/>
      <c r="F285" s="544"/>
      <c r="G285" s="544"/>
      <c r="H285" s="545"/>
      <c r="I285" s="545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x14ac:dyDescent="0.2">
      <c r="A286" s="18"/>
      <c r="B286" s="17"/>
      <c r="C286" s="544"/>
      <c r="D286" s="544"/>
      <c r="E286" s="544"/>
      <c r="F286" s="544"/>
      <c r="G286" s="544"/>
      <c r="H286" s="545"/>
      <c r="I286" s="545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x14ac:dyDescent="0.2">
      <c r="A287" s="18"/>
      <c r="B287" s="17"/>
      <c r="C287" s="544"/>
      <c r="D287" s="544"/>
      <c r="E287" s="544"/>
      <c r="F287" s="544"/>
      <c r="G287" s="544"/>
      <c r="H287" s="545"/>
      <c r="I287" s="545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x14ac:dyDescent="0.2">
      <c r="A288" s="18"/>
      <c r="B288" s="17"/>
      <c r="C288" s="544"/>
      <c r="D288" s="544"/>
      <c r="E288" s="544"/>
      <c r="F288" s="544"/>
      <c r="G288" s="544"/>
      <c r="H288" s="545"/>
      <c r="I288" s="545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x14ac:dyDescent="0.2">
      <c r="A289" s="18"/>
      <c r="B289" s="17"/>
      <c r="C289" s="544"/>
      <c r="D289" s="544"/>
      <c r="E289" s="544"/>
      <c r="F289" s="544"/>
      <c r="G289" s="544"/>
      <c r="H289" s="545"/>
      <c r="I289" s="545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x14ac:dyDescent="0.2">
      <c r="A290" s="18"/>
      <c r="B290" s="17"/>
      <c r="C290" s="544"/>
      <c r="D290" s="544"/>
      <c r="E290" s="544"/>
      <c r="F290" s="544"/>
      <c r="G290" s="544"/>
      <c r="H290" s="545"/>
      <c r="I290" s="545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x14ac:dyDescent="0.2">
      <c r="A291" s="18"/>
      <c r="B291" s="17"/>
      <c r="C291" s="544"/>
      <c r="D291" s="544"/>
      <c r="E291" s="544"/>
      <c r="F291" s="544"/>
      <c r="G291" s="544"/>
      <c r="H291" s="545"/>
      <c r="I291" s="545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x14ac:dyDescent="0.2">
      <c r="A292" s="18"/>
      <c r="B292" s="17"/>
      <c r="C292" s="544"/>
      <c r="D292" s="544"/>
      <c r="E292" s="544"/>
      <c r="F292" s="544"/>
      <c r="G292" s="544"/>
      <c r="H292" s="545"/>
      <c r="I292" s="545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x14ac:dyDescent="0.2">
      <c r="A293" s="18"/>
      <c r="B293" s="17"/>
      <c r="C293" s="544"/>
      <c r="D293" s="544"/>
      <c r="E293" s="544"/>
      <c r="F293" s="544"/>
      <c r="G293" s="544"/>
      <c r="H293" s="545"/>
      <c r="I293" s="545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x14ac:dyDescent="0.2">
      <c r="A294" s="18"/>
      <c r="B294" s="17"/>
      <c r="C294" s="544"/>
      <c r="D294" s="544"/>
      <c r="E294" s="544"/>
      <c r="F294" s="544"/>
      <c r="G294" s="544"/>
      <c r="H294" s="545"/>
      <c r="I294" s="545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x14ac:dyDescent="0.2">
      <c r="A295" s="18"/>
      <c r="B295" s="17"/>
      <c r="C295" s="544"/>
      <c r="D295" s="544"/>
      <c r="E295" s="544"/>
      <c r="F295" s="544"/>
      <c r="G295" s="544"/>
      <c r="H295" s="545"/>
      <c r="I295" s="545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x14ac:dyDescent="0.2">
      <c r="A296" s="18"/>
      <c r="B296" s="17"/>
      <c r="C296" s="544"/>
      <c r="D296" s="544"/>
      <c r="E296" s="544"/>
      <c r="F296" s="544"/>
      <c r="G296" s="544"/>
      <c r="H296" s="545"/>
      <c r="I296" s="545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x14ac:dyDescent="0.2">
      <c r="A297" s="18"/>
      <c r="B297" s="17"/>
      <c r="C297" s="544"/>
      <c r="D297" s="544"/>
      <c r="E297" s="544"/>
      <c r="F297" s="544"/>
      <c r="G297" s="544"/>
      <c r="H297" s="545"/>
      <c r="I297" s="545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x14ac:dyDescent="0.2">
      <c r="A298" s="18"/>
      <c r="B298" s="17"/>
      <c r="C298" s="544"/>
      <c r="D298" s="544"/>
      <c r="E298" s="544"/>
      <c r="F298" s="544"/>
      <c r="G298" s="544"/>
      <c r="H298" s="545"/>
      <c r="I298" s="545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x14ac:dyDescent="0.2">
      <c r="A299" s="18"/>
      <c r="B299" s="17"/>
      <c r="C299" s="544"/>
      <c r="D299" s="544"/>
      <c r="E299" s="544"/>
      <c r="F299" s="544"/>
      <c r="G299" s="544"/>
      <c r="H299" s="545"/>
      <c r="I299" s="545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x14ac:dyDescent="0.2">
      <c r="A300" s="18"/>
      <c r="B300" s="17"/>
      <c r="C300" s="544"/>
      <c r="D300" s="544"/>
      <c r="E300" s="544"/>
      <c r="F300" s="544"/>
      <c r="G300" s="544"/>
      <c r="H300" s="545"/>
      <c r="I300" s="545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x14ac:dyDescent="0.2">
      <c r="A301" s="18"/>
      <c r="B301" s="17"/>
      <c r="C301" s="544"/>
      <c r="D301" s="544"/>
      <c r="E301" s="544"/>
      <c r="F301" s="544"/>
      <c r="G301" s="544"/>
      <c r="H301" s="545"/>
      <c r="I301" s="545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x14ac:dyDescent="0.2">
      <c r="A302" s="18"/>
      <c r="B302" s="17"/>
      <c r="C302" s="544"/>
      <c r="D302" s="544"/>
      <c r="E302" s="544"/>
      <c r="F302" s="544"/>
      <c r="G302" s="544"/>
      <c r="H302" s="545"/>
      <c r="I302" s="545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x14ac:dyDescent="0.2">
      <c r="A303" s="18"/>
      <c r="B303" s="17"/>
      <c r="C303" s="544"/>
      <c r="D303" s="544"/>
      <c r="E303" s="544"/>
      <c r="F303" s="544"/>
      <c r="G303" s="544"/>
      <c r="H303" s="545"/>
      <c r="I303" s="545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x14ac:dyDescent="0.2">
      <c r="A304" s="18"/>
      <c r="B304" s="17"/>
      <c r="C304" s="544"/>
      <c r="D304" s="544"/>
      <c r="E304" s="544"/>
      <c r="F304" s="544"/>
      <c r="G304" s="544"/>
      <c r="H304" s="545"/>
      <c r="I304" s="545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x14ac:dyDescent="0.2">
      <c r="A305" s="18"/>
      <c r="B305" s="17"/>
      <c r="C305" s="544"/>
      <c r="D305" s="544"/>
      <c r="E305" s="544"/>
      <c r="F305" s="544"/>
      <c r="G305" s="544"/>
      <c r="H305" s="545"/>
      <c r="I305" s="545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x14ac:dyDescent="0.2">
      <c r="A306" s="18"/>
      <c r="B306" s="17"/>
      <c r="C306" s="544"/>
      <c r="D306" s="544"/>
      <c r="E306" s="544"/>
      <c r="F306" s="544"/>
      <c r="G306" s="544"/>
      <c r="H306" s="545"/>
      <c r="I306" s="545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x14ac:dyDescent="0.2">
      <c r="A307" s="18"/>
      <c r="B307" s="17"/>
      <c r="C307" s="544"/>
      <c r="D307" s="544"/>
      <c r="E307" s="544"/>
      <c r="F307" s="544"/>
      <c r="G307" s="544"/>
      <c r="H307" s="545"/>
      <c r="I307" s="545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x14ac:dyDescent="0.2">
      <c r="A308" s="18"/>
      <c r="B308" s="17"/>
      <c r="C308" s="544"/>
      <c r="D308" s="544"/>
      <c r="E308" s="544"/>
      <c r="F308" s="544"/>
      <c r="G308" s="544"/>
      <c r="H308" s="545"/>
      <c r="I308" s="545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x14ac:dyDescent="0.2">
      <c r="A309" s="18"/>
      <c r="B309" s="17"/>
      <c r="C309" s="544"/>
      <c r="D309" s="544"/>
      <c r="E309" s="544"/>
      <c r="F309" s="544"/>
      <c r="G309" s="544"/>
      <c r="H309" s="545"/>
      <c r="I309" s="545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x14ac:dyDescent="0.2">
      <c r="A310" s="18"/>
      <c r="B310" s="17"/>
      <c r="C310" s="544"/>
      <c r="D310" s="544"/>
      <c r="E310" s="544"/>
      <c r="F310" s="544"/>
      <c r="G310" s="544"/>
      <c r="H310" s="545"/>
      <c r="I310" s="545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x14ac:dyDescent="0.2">
      <c r="A311" s="18"/>
      <c r="B311" s="17"/>
      <c r="C311" s="544"/>
      <c r="D311" s="544"/>
      <c r="E311" s="544"/>
      <c r="F311" s="544"/>
      <c r="G311" s="544"/>
      <c r="H311" s="545"/>
      <c r="I311" s="545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x14ac:dyDescent="0.2">
      <c r="A312" s="18"/>
      <c r="B312" s="17"/>
      <c r="C312" s="544"/>
      <c r="D312" s="544"/>
      <c r="E312" s="544"/>
      <c r="F312" s="544"/>
      <c r="G312" s="544"/>
      <c r="H312" s="545"/>
      <c r="I312" s="545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x14ac:dyDescent="0.2">
      <c r="A313" s="18"/>
      <c r="B313" s="17"/>
      <c r="C313" s="544"/>
      <c r="D313" s="544"/>
      <c r="E313" s="544"/>
      <c r="F313" s="544"/>
      <c r="G313" s="544"/>
      <c r="H313" s="545"/>
      <c r="I313" s="545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x14ac:dyDescent="0.2">
      <c r="A314" s="18"/>
      <c r="B314" s="17"/>
      <c r="C314" s="544"/>
      <c r="D314" s="544"/>
      <c r="E314" s="544"/>
      <c r="F314" s="544"/>
      <c r="G314" s="544"/>
      <c r="H314" s="545"/>
      <c r="I314" s="545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x14ac:dyDescent="0.2">
      <c r="A315" s="18"/>
      <c r="B315" s="17"/>
      <c r="C315" s="544"/>
      <c r="D315" s="544"/>
      <c r="E315" s="544"/>
      <c r="F315" s="544"/>
      <c r="G315" s="544"/>
      <c r="H315" s="545"/>
      <c r="I315" s="545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x14ac:dyDescent="0.2">
      <c r="A316" s="18"/>
      <c r="B316" s="17"/>
      <c r="C316" s="544"/>
      <c r="D316" s="544"/>
      <c r="E316" s="544"/>
      <c r="F316" s="544"/>
      <c r="G316" s="544"/>
      <c r="H316" s="545"/>
      <c r="I316" s="545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x14ac:dyDescent="0.2">
      <c r="A317" s="18"/>
      <c r="B317" s="17"/>
      <c r="C317" s="544"/>
      <c r="D317" s="544"/>
      <c r="E317" s="544"/>
      <c r="F317" s="544"/>
      <c r="G317" s="544"/>
      <c r="H317" s="545"/>
      <c r="I317" s="545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x14ac:dyDescent="0.2">
      <c r="A318" s="18"/>
      <c r="B318" s="17"/>
      <c r="C318" s="544"/>
      <c r="D318" s="544"/>
      <c r="E318" s="544"/>
      <c r="F318" s="544"/>
      <c r="G318" s="544"/>
      <c r="H318" s="545"/>
      <c r="I318" s="545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x14ac:dyDescent="0.2">
      <c r="A319" s="18"/>
      <c r="B319" s="17"/>
      <c r="C319" s="544"/>
      <c r="D319" s="544"/>
      <c r="E319" s="544"/>
      <c r="F319" s="544"/>
      <c r="G319" s="544"/>
      <c r="H319" s="545"/>
      <c r="I319" s="545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x14ac:dyDescent="0.2">
      <c r="A320" s="18"/>
      <c r="B320" s="17"/>
      <c r="C320" s="544"/>
      <c r="D320" s="544"/>
      <c r="E320" s="544"/>
      <c r="F320" s="544"/>
      <c r="G320" s="544"/>
      <c r="H320" s="545"/>
      <c r="I320" s="545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x14ac:dyDescent="0.2">
      <c r="A321" s="18"/>
      <c r="B321" s="17"/>
      <c r="C321" s="544"/>
      <c r="D321" s="544"/>
      <c r="E321" s="544"/>
      <c r="F321" s="544"/>
      <c r="G321" s="544"/>
      <c r="H321" s="545"/>
      <c r="I321" s="545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x14ac:dyDescent="0.2">
      <c r="A322" s="18"/>
      <c r="B322" s="17"/>
      <c r="C322" s="544"/>
      <c r="D322" s="544"/>
      <c r="E322" s="544"/>
      <c r="F322" s="544"/>
      <c r="G322" s="544"/>
      <c r="H322" s="545"/>
      <c r="I322" s="545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x14ac:dyDescent="0.2">
      <c r="A323" s="18"/>
      <c r="B323" s="17"/>
      <c r="C323" s="544"/>
      <c r="D323" s="544"/>
      <c r="E323" s="544"/>
      <c r="F323" s="544"/>
      <c r="G323" s="544"/>
      <c r="H323" s="545"/>
      <c r="I323" s="545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x14ac:dyDescent="0.2">
      <c r="A324" s="18"/>
      <c r="B324" s="17"/>
      <c r="C324" s="544"/>
      <c r="D324" s="544"/>
      <c r="E324" s="544"/>
      <c r="F324" s="544"/>
      <c r="G324" s="544"/>
      <c r="H324" s="545"/>
      <c r="I324" s="545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x14ac:dyDescent="0.2">
      <c r="A325" s="18"/>
      <c r="B325" s="17"/>
      <c r="C325" s="544"/>
      <c r="D325" s="544"/>
      <c r="E325" s="544"/>
      <c r="F325" s="544"/>
      <c r="G325" s="544"/>
      <c r="H325" s="545"/>
      <c r="I325" s="545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x14ac:dyDescent="0.2">
      <c r="A326" s="18"/>
      <c r="B326" s="17"/>
      <c r="C326" s="544"/>
      <c r="D326" s="544"/>
      <c r="E326" s="544"/>
      <c r="F326" s="544"/>
      <c r="G326" s="544"/>
      <c r="H326" s="545"/>
      <c r="I326" s="545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x14ac:dyDescent="0.2">
      <c r="A327" s="18"/>
      <c r="B327" s="17"/>
      <c r="C327" s="544"/>
      <c r="D327" s="544"/>
      <c r="E327" s="544"/>
      <c r="F327" s="544"/>
      <c r="G327" s="544"/>
      <c r="H327" s="545"/>
      <c r="I327" s="545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x14ac:dyDescent="0.2">
      <c r="A328" s="18"/>
      <c r="B328" s="17"/>
      <c r="C328" s="544"/>
      <c r="D328" s="544"/>
      <c r="E328" s="544"/>
      <c r="F328" s="544"/>
      <c r="G328" s="544"/>
      <c r="H328" s="545"/>
      <c r="I328" s="545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x14ac:dyDescent="0.2">
      <c r="A329" s="18"/>
      <c r="B329" s="17"/>
      <c r="C329" s="544"/>
      <c r="D329" s="544"/>
      <c r="E329" s="544"/>
      <c r="F329" s="544"/>
      <c r="G329" s="544"/>
      <c r="H329" s="545"/>
      <c r="I329" s="545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x14ac:dyDescent="0.2">
      <c r="A330" s="18"/>
      <c r="B330" s="17"/>
      <c r="C330" s="544"/>
      <c r="D330" s="544"/>
      <c r="E330" s="544"/>
      <c r="F330" s="544"/>
      <c r="G330" s="544"/>
      <c r="H330" s="545"/>
      <c r="I330" s="545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x14ac:dyDescent="0.2">
      <c r="A331" s="18"/>
      <c r="B331" s="17"/>
      <c r="C331" s="544"/>
      <c r="D331" s="544"/>
      <c r="E331" s="544"/>
      <c r="F331" s="544"/>
      <c r="G331" s="544"/>
      <c r="H331" s="545"/>
      <c r="I331" s="545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x14ac:dyDescent="0.2">
      <c r="A332" s="18"/>
      <c r="B332" s="17"/>
      <c r="C332" s="544"/>
      <c r="D332" s="544"/>
      <c r="E332" s="544"/>
      <c r="F332" s="544"/>
      <c r="G332" s="544"/>
      <c r="H332" s="545"/>
      <c r="I332" s="545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x14ac:dyDescent="0.2">
      <c r="A333" s="18"/>
      <c r="B333" s="17"/>
      <c r="C333" s="544"/>
      <c r="D333" s="544"/>
      <c r="E333" s="544"/>
      <c r="F333" s="544"/>
      <c r="G333" s="544"/>
      <c r="H333" s="545"/>
      <c r="I333" s="545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x14ac:dyDescent="0.2">
      <c r="A334" s="18"/>
      <c r="B334" s="17"/>
      <c r="C334" s="544"/>
      <c r="D334" s="544"/>
      <c r="E334" s="544"/>
      <c r="F334" s="544"/>
      <c r="G334" s="544"/>
      <c r="H334" s="545"/>
      <c r="I334" s="545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x14ac:dyDescent="0.2">
      <c r="A335" s="18"/>
      <c r="B335" s="17"/>
      <c r="C335" s="544"/>
      <c r="D335" s="544"/>
      <c r="E335" s="544"/>
      <c r="F335" s="544"/>
      <c r="G335" s="544"/>
      <c r="H335" s="545"/>
      <c r="I335" s="545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x14ac:dyDescent="0.2">
      <c r="A336" s="18"/>
      <c r="B336" s="17"/>
      <c r="C336" s="544"/>
      <c r="D336" s="544"/>
      <c r="E336" s="544"/>
      <c r="F336" s="544"/>
      <c r="G336" s="544"/>
      <c r="H336" s="545"/>
      <c r="I336" s="545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x14ac:dyDescent="0.2">
      <c r="A337" s="18"/>
      <c r="B337" s="17"/>
      <c r="C337" s="544"/>
      <c r="D337" s="544"/>
      <c r="E337" s="544"/>
      <c r="F337" s="544"/>
      <c r="G337" s="544"/>
      <c r="H337" s="545"/>
      <c r="I337" s="545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x14ac:dyDescent="0.2">
      <c r="A338" s="18"/>
      <c r="B338" s="17"/>
      <c r="C338" s="544"/>
      <c r="D338" s="544"/>
      <c r="E338" s="544"/>
      <c r="F338" s="544"/>
      <c r="G338" s="544"/>
      <c r="H338" s="545"/>
      <c r="I338" s="545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x14ac:dyDescent="0.2">
      <c r="A339" s="18"/>
      <c r="B339" s="17"/>
      <c r="C339" s="544"/>
      <c r="D339" s="544"/>
      <c r="E339" s="544"/>
      <c r="F339" s="544"/>
      <c r="G339" s="544"/>
      <c r="H339" s="545"/>
      <c r="I339" s="545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x14ac:dyDescent="0.2">
      <c r="A340" s="18"/>
      <c r="B340" s="17"/>
      <c r="C340" s="544"/>
      <c r="D340" s="544"/>
      <c r="E340" s="544"/>
      <c r="F340" s="544"/>
      <c r="G340" s="544"/>
      <c r="H340" s="545"/>
      <c r="I340" s="545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x14ac:dyDescent="0.2">
      <c r="A341" s="18"/>
      <c r="B341" s="17"/>
      <c r="C341" s="544"/>
      <c r="D341" s="544"/>
      <c r="E341" s="544"/>
      <c r="F341" s="544"/>
      <c r="G341" s="544"/>
      <c r="H341" s="545"/>
      <c r="I341" s="545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x14ac:dyDescent="0.2">
      <c r="A342" s="18"/>
      <c r="B342" s="17"/>
      <c r="C342" s="544"/>
      <c r="D342" s="544"/>
      <c r="E342" s="544"/>
      <c r="F342" s="544"/>
      <c r="G342" s="544"/>
      <c r="H342" s="545"/>
      <c r="I342" s="545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x14ac:dyDescent="0.2">
      <c r="A343" s="18"/>
      <c r="B343" s="17"/>
      <c r="C343" s="544"/>
      <c r="D343" s="544"/>
      <c r="E343" s="544"/>
      <c r="F343" s="544"/>
      <c r="G343" s="544"/>
      <c r="H343" s="545"/>
      <c r="I343" s="545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x14ac:dyDescent="0.2">
      <c r="A344" s="18"/>
      <c r="B344" s="17"/>
      <c r="C344" s="544"/>
      <c r="D344" s="544"/>
      <c r="E344" s="544"/>
      <c r="F344" s="544"/>
      <c r="G344" s="544"/>
      <c r="H344" s="545"/>
      <c r="I344" s="545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x14ac:dyDescent="0.2">
      <c r="A345" s="18"/>
      <c r="B345" s="17"/>
      <c r="C345" s="544"/>
      <c r="D345" s="544"/>
      <c r="E345" s="544"/>
      <c r="F345" s="544"/>
      <c r="G345" s="544"/>
      <c r="H345" s="545"/>
      <c r="I345" s="545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x14ac:dyDescent="0.2">
      <c r="A346" s="18"/>
      <c r="B346" s="17"/>
      <c r="C346" s="544"/>
      <c r="D346" s="544"/>
      <c r="E346" s="544"/>
      <c r="F346" s="544"/>
      <c r="G346" s="544"/>
      <c r="H346" s="545"/>
      <c r="I346" s="545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x14ac:dyDescent="0.2">
      <c r="A347" s="18"/>
      <c r="B347" s="17"/>
      <c r="C347" s="544"/>
      <c r="D347" s="544"/>
      <c r="E347" s="544"/>
      <c r="F347" s="544"/>
      <c r="G347" s="544"/>
      <c r="H347" s="545"/>
      <c r="I347" s="545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x14ac:dyDescent="0.2">
      <c r="A348" s="18"/>
      <c r="B348" s="17"/>
      <c r="C348" s="544"/>
      <c r="D348" s="544"/>
      <c r="E348" s="544"/>
      <c r="F348" s="544"/>
      <c r="G348" s="544"/>
      <c r="H348" s="545"/>
      <c r="I348" s="545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x14ac:dyDescent="0.2">
      <c r="A349" s="18"/>
      <c r="B349" s="17"/>
      <c r="C349" s="544"/>
      <c r="D349" s="544"/>
      <c r="E349" s="544"/>
      <c r="F349" s="544"/>
      <c r="G349" s="544"/>
      <c r="H349" s="545"/>
      <c r="I349" s="545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x14ac:dyDescent="0.2">
      <c r="A350" s="18"/>
      <c r="B350" s="17"/>
      <c r="C350" s="544"/>
      <c r="D350" s="544"/>
      <c r="E350" s="544"/>
      <c r="F350" s="544"/>
      <c r="G350" s="544"/>
      <c r="H350" s="545"/>
      <c r="I350" s="545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x14ac:dyDescent="0.2">
      <c r="A351" s="18"/>
      <c r="B351" s="17"/>
      <c r="C351" s="544"/>
      <c r="D351" s="544"/>
      <c r="E351" s="544"/>
      <c r="F351" s="544"/>
      <c r="G351" s="544"/>
      <c r="H351" s="545"/>
      <c r="I351" s="545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x14ac:dyDescent="0.2">
      <c r="A352" s="18"/>
      <c r="B352" s="17"/>
      <c r="C352" s="544"/>
      <c r="D352" s="544"/>
      <c r="E352" s="544"/>
      <c r="F352" s="544"/>
      <c r="G352" s="544"/>
      <c r="H352" s="545"/>
      <c r="I352" s="545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x14ac:dyDescent="0.2">
      <c r="A353" s="18"/>
      <c r="B353" s="17"/>
      <c r="C353" s="544"/>
      <c r="D353" s="544"/>
      <c r="E353" s="544"/>
      <c r="F353" s="544"/>
      <c r="G353" s="544"/>
      <c r="H353" s="545"/>
      <c r="I353" s="545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x14ac:dyDescent="0.2">
      <c r="A354" s="18"/>
      <c r="B354" s="17"/>
      <c r="C354" s="544"/>
      <c r="D354" s="544"/>
      <c r="E354" s="544"/>
      <c r="F354" s="544"/>
      <c r="G354" s="544"/>
      <c r="H354" s="545"/>
      <c r="I354" s="545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x14ac:dyDescent="0.2">
      <c r="A355" s="18"/>
      <c r="B355" s="17"/>
      <c r="C355" s="544"/>
      <c r="D355" s="544"/>
      <c r="E355" s="544"/>
      <c r="F355" s="544"/>
      <c r="G355" s="544"/>
      <c r="H355" s="545"/>
      <c r="I355" s="545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x14ac:dyDescent="0.2">
      <c r="A356" s="18"/>
      <c r="B356" s="17"/>
      <c r="C356" s="544"/>
      <c r="D356" s="544"/>
      <c r="E356" s="544"/>
      <c r="F356" s="544"/>
      <c r="G356" s="544"/>
      <c r="H356" s="545"/>
      <c r="I356" s="545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x14ac:dyDescent="0.2">
      <c r="A357" s="18"/>
      <c r="B357" s="17"/>
      <c r="C357" s="544"/>
      <c r="D357" s="544"/>
      <c r="E357" s="544"/>
      <c r="F357" s="544"/>
      <c r="G357" s="544"/>
      <c r="H357" s="545"/>
      <c r="I357" s="545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x14ac:dyDescent="0.2">
      <c r="A358" s="18"/>
      <c r="B358" s="17"/>
      <c r="C358" s="544"/>
      <c r="D358" s="544"/>
      <c r="E358" s="544"/>
      <c r="F358" s="544"/>
      <c r="G358" s="544"/>
      <c r="H358" s="545"/>
      <c r="I358" s="545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x14ac:dyDescent="0.2">
      <c r="A359" s="18"/>
      <c r="B359" s="17"/>
      <c r="C359" s="544"/>
      <c r="D359" s="544"/>
      <c r="E359" s="544"/>
      <c r="F359" s="544"/>
      <c r="G359" s="544"/>
      <c r="H359" s="545"/>
      <c r="I359" s="545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x14ac:dyDescent="0.2">
      <c r="A360" s="18"/>
      <c r="B360" s="17"/>
      <c r="C360" s="544"/>
      <c r="D360" s="544"/>
      <c r="E360" s="544"/>
      <c r="F360" s="544"/>
      <c r="G360" s="544"/>
      <c r="H360" s="545"/>
      <c r="I360" s="545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x14ac:dyDescent="0.2">
      <c r="A361" s="18"/>
      <c r="B361" s="17"/>
      <c r="C361" s="544"/>
      <c r="D361" s="544"/>
      <c r="E361" s="544"/>
      <c r="F361" s="544"/>
      <c r="G361" s="544"/>
      <c r="H361" s="545"/>
      <c r="I361" s="545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x14ac:dyDescent="0.2">
      <c r="A362" s="18"/>
      <c r="B362" s="17"/>
      <c r="C362" s="544"/>
      <c r="D362" s="544"/>
      <c r="E362" s="544"/>
      <c r="F362" s="544"/>
      <c r="G362" s="544"/>
      <c r="H362" s="545"/>
      <c r="I362" s="545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x14ac:dyDescent="0.2">
      <c r="A363" s="18"/>
      <c r="B363" s="17"/>
      <c r="C363" s="544"/>
      <c r="D363" s="544"/>
      <c r="E363" s="544"/>
      <c r="F363" s="544"/>
      <c r="G363" s="544"/>
      <c r="H363" s="545"/>
      <c r="I363" s="545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x14ac:dyDescent="0.2">
      <c r="A364" s="18"/>
      <c r="B364" s="17"/>
      <c r="C364" s="544"/>
      <c r="D364" s="544"/>
      <c r="E364" s="544"/>
      <c r="F364" s="544"/>
      <c r="G364" s="544"/>
      <c r="H364" s="545"/>
      <c r="I364" s="545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x14ac:dyDescent="0.2">
      <c r="A365" s="18"/>
      <c r="B365" s="17"/>
      <c r="C365" s="544"/>
      <c r="D365" s="544"/>
      <c r="E365" s="544"/>
      <c r="F365" s="544"/>
      <c r="G365" s="544"/>
      <c r="H365" s="545"/>
      <c r="I365" s="545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x14ac:dyDescent="0.2">
      <c r="A366" s="18"/>
      <c r="B366" s="17"/>
      <c r="C366" s="544"/>
      <c r="D366" s="544"/>
      <c r="E366" s="544"/>
      <c r="F366" s="544"/>
      <c r="G366" s="544"/>
      <c r="H366" s="545"/>
      <c r="I366" s="545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x14ac:dyDescent="0.2">
      <c r="A367" s="18"/>
      <c r="B367" s="17"/>
      <c r="C367" s="544"/>
      <c r="D367" s="544"/>
      <c r="E367" s="544"/>
      <c r="F367" s="544"/>
      <c r="G367" s="544"/>
      <c r="H367" s="545"/>
      <c r="I367" s="545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x14ac:dyDescent="0.2">
      <c r="A368" s="18"/>
      <c r="B368" s="17"/>
      <c r="C368" s="544"/>
      <c r="D368" s="544"/>
      <c r="E368" s="544"/>
      <c r="F368" s="544"/>
      <c r="G368" s="544"/>
      <c r="H368" s="545"/>
      <c r="I368" s="545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x14ac:dyDescent="0.2">
      <c r="A369" s="18"/>
      <c r="B369" s="17"/>
      <c r="C369" s="544"/>
      <c r="D369" s="544"/>
      <c r="E369" s="544"/>
      <c r="F369" s="544"/>
      <c r="G369" s="544"/>
      <c r="H369" s="545"/>
      <c r="I369" s="545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x14ac:dyDescent="0.2">
      <c r="A370" s="18"/>
      <c r="B370" s="17"/>
      <c r="C370" s="544"/>
      <c r="D370" s="544"/>
      <c r="E370" s="544"/>
      <c r="F370" s="544"/>
      <c r="G370" s="544"/>
      <c r="H370" s="545"/>
      <c r="I370" s="545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x14ac:dyDescent="0.2">
      <c r="A371" s="18"/>
      <c r="B371" s="17"/>
      <c r="C371" s="544"/>
      <c r="D371" s="544"/>
      <c r="E371" s="544"/>
      <c r="F371" s="544"/>
      <c r="G371" s="544"/>
      <c r="H371" s="545"/>
      <c r="I371" s="545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x14ac:dyDescent="0.2">
      <c r="A372" s="18"/>
      <c r="B372" s="17"/>
      <c r="C372" s="544"/>
      <c r="D372" s="544"/>
      <c r="E372" s="544"/>
      <c r="F372" s="544"/>
      <c r="G372" s="544"/>
      <c r="H372" s="545"/>
      <c r="I372" s="545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x14ac:dyDescent="0.2">
      <c r="A373" s="18"/>
      <c r="B373" s="17"/>
      <c r="C373" s="544"/>
      <c r="D373" s="544"/>
      <c r="E373" s="544"/>
      <c r="F373" s="544"/>
      <c r="G373" s="544"/>
      <c r="H373" s="545"/>
      <c r="I373" s="545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x14ac:dyDescent="0.2">
      <c r="A374" s="18"/>
      <c r="B374" s="17"/>
      <c r="C374" s="544"/>
      <c r="D374" s="544"/>
      <c r="E374" s="544"/>
      <c r="F374" s="544"/>
      <c r="G374" s="544"/>
      <c r="H374" s="545"/>
      <c r="I374" s="545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x14ac:dyDescent="0.2">
      <c r="A375" s="18"/>
      <c r="B375" s="17"/>
      <c r="C375" s="544"/>
      <c r="D375" s="544"/>
      <c r="E375" s="544"/>
      <c r="F375" s="544"/>
      <c r="G375" s="544"/>
      <c r="H375" s="545"/>
      <c r="I375" s="545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x14ac:dyDescent="0.2">
      <c r="A376" s="18"/>
      <c r="B376" s="17"/>
      <c r="C376" s="544"/>
      <c r="D376" s="544"/>
      <c r="E376" s="544"/>
      <c r="F376" s="544"/>
      <c r="G376" s="544"/>
      <c r="H376" s="545"/>
      <c r="I376" s="545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x14ac:dyDescent="0.2">
      <c r="A377" s="18"/>
      <c r="B377" s="17"/>
      <c r="C377" s="544"/>
      <c r="D377" s="544"/>
      <c r="E377" s="544"/>
      <c r="F377" s="544"/>
      <c r="G377" s="544"/>
      <c r="H377" s="545"/>
      <c r="I377" s="545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x14ac:dyDescent="0.2">
      <c r="A378" s="18"/>
      <c r="B378" s="17"/>
      <c r="C378" s="544"/>
      <c r="D378" s="544"/>
      <c r="E378" s="544"/>
      <c r="F378" s="544"/>
      <c r="G378" s="544"/>
      <c r="H378" s="545"/>
      <c r="I378" s="545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x14ac:dyDescent="0.2">
      <c r="A379" s="18"/>
      <c r="B379" s="17"/>
      <c r="C379" s="544"/>
      <c r="D379" s="544"/>
      <c r="E379" s="544"/>
      <c r="F379" s="544"/>
      <c r="G379" s="544"/>
      <c r="H379" s="545"/>
      <c r="I379" s="545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x14ac:dyDescent="0.2">
      <c r="A380" s="18"/>
      <c r="B380" s="17"/>
      <c r="C380" s="544"/>
      <c r="D380" s="544"/>
      <c r="E380" s="544"/>
      <c r="F380" s="544"/>
      <c r="G380" s="544"/>
      <c r="H380" s="545"/>
      <c r="I380" s="545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x14ac:dyDescent="0.2">
      <c r="A381" s="18"/>
      <c r="B381" s="17"/>
      <c r="C381" s="544"/>
      <c r="D381" s="544"/>
      <c r="E381" s="544"/>
      <c r="F381" s="544"/>
      <c r="G381" s="544"/>
      <c r="H381" s="545"/>
      <c r="I381" s="545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x14ac:dyDescent="0.2">
      <c r="A382" s="18"/>
      <c r="B382" s="17"/>
      <c r="C382" s="544"/>
      <c r="D382" s="544"/>
      <c r="E382" s="544"/>
      <c r="F382" s="544"/>
      <c r="G382" s="544"/>
      <c r="H382" s="545"/>
      <c r="I382" s="545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x14ac:dyDescent="0.2">
      <c r="A383" s="18"/>
      <c r="B383" s="17"/>
      <c r="C383" s="544"/>
      <c r="D383" s="544"/>
      <c r="E383" s="544"/>
      <c r="F383" s="544"/>
      <c r="G383" s="544"/>
      <c r="H383" s="545"/>
      <c r="I383" s="545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x14ac:dyDescent="0.2">
      <c r="A384" s="18"/>
      <c r="B384" s="17"/>
      <c r="C384" s="544"/>
      <c r="D384" s="544"/>
      <c r="E384" s="544"/>
      <c r="F384" s="544"/>
      <c r="G384" s="544"/>
      <c r="H384" s="545"/>
      <c r="I384" s="545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x14ac:dyDescent="0.2">
      <c r="A385" s="18"/>
      <c r="B385" s="17"/>
      <c r="C385" s="544"/>
      <c r="D385" s="544"/>
      <c r="E385" s="544"/>
      <c r="F385" s="544"/>
      <c r="G385" s="544"/>
      <c r="H385" s="545"/>
      <c r="I385" s="545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x14ac:dyDescent="0.2">
      <c r="A386" s="18"/>
      <c r="B386" s="17"/>
      <c r="C386" s="544"/>
      <c r="D386" s="544"/>
      <c r="E386" s="544"/>
      <c r="F386" s="544"/>
      <c r="G386" s="544"/>
      <c r="H386" s="545"/>
      <c r="I386" s="545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x14ac:dyDescent="0.2">
      <c r="A387" s="18"/>
      <c r="B387" s="17"/>
      <c r="C387" s="544"/>
      <c r="D387" s="544"/>
      <c r="E387" s="544"/>
      <c r="F387" s="544"/>
      <c r="G387" s="544"/>
      <c r="H387" s="545"/>
      <c r="I387" s="545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x14ac:dyDescent="0.2">
      <c r="A388" s="18"/>
      <c r="B388" s="17"/>
      <c r="C388" s="544"/>
      <c r="D388" s="544"/>
      <c r="E388" s="544"/>
      <c r="F388" s="544"/>
      <c r="G388" s="544"/>
      <c r="H388" s="545"/>
      <c r="I388" s="545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x14ac:dyDescent="0.2">
      <c r="A389" s="18"/>
      <c r="B389" s="17"/>
      <c r="C389" s="544"/>
      <c r="D389" s="544"/>
      <c r="E389" s="544"/>
      <c r="F389" s="544"/>
      <c r="G389" s="544"/>
      <c r="H389" s="545"/>
      <c r="I389" s="545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x14ac:dyDescent="0.2">
      <c r="A390" s="18"/>
      <c r="B390" s="17"/>
      <c r="C390" s="544"/>
      <c r="D390" s="544"/>
      <c r="E390" s="544"/>
      <c r="F390" s="544"/>
      <c r="G390" s="544"/>
      <c r="H390" s="545"/>
      <c r="I390" s="545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x14ac:dyDescent="0.2">
      <c r="A391" s="18"/>
      <c r="B391" s="17"/>
      <c r="C391" s="544"/>
      <c r="D391" s="544"/>
      <c r="E391" s="544"/>
      <c r="F391" s="544"/>
      <c r="G391" s="544"/>
      <c r="H391" s="545"/>
      <c r="I391" s="545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x14ac:dyDescent="0.2">
      <c r="A392" s="18"/>
      <c r="B392" s="17"/>
      <c r="C392" s="544"/>
      <c r="D392" s="544"/>
      <c r="E392" s="544"/>
      <c r="F392" s="544"/>
      <c r="G392" s="544"/>
      <c r="H392" s="545"/>
      <c r="I392" s="545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x14ac:dyDescent="0.2">
      <c r="A393" s="18"/>
      <c r="B393" s="17"/>
      <c r="C393" s="544"/>
      <c r="D393" s="544"/>
      <c r="E393" s="544"/>
      <c r="F393" s="544"/>
      <c r="G393" s="544"/>
      <c r="H393" s="545"/>
      <c r="I393" s="545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x14ac:dyDescent="0.2">
      <c r="A394" s="18"/>
      <c r="B394" s="17"/>
      <c r="C394" s="544"/>
      <c r="D394" s="544"/>
      <c r="E394" s="544"/>
      <c r="F394" s="544"/>
      <c r="G394" s="544"/>
      <c r="H394" s="545"/>
      <c r="I394" s="545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x14ac:dyDescent="0.2">
      <c r="A395" s="18"/>
      <c r="B395" s="17"/>
      <c r="C395" s="544"/>
      <c r="D395" s="544"/>
      <c r="E395" s="544"/>
      <c r="F395" s="544"/>
      <c r="G395" s="544"/>
      <c r="H395" s="545"/>
      <c r="I395" s="545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x14ac:dyDescent="0.2">
      <c r="A396" s="18"/>
      <c r="B396" s="17"/>
      <c r="C396" s="544"/>
      <c r="D396" s="544"/>
      <c r="E396" s="544"/>
      <c r="F396" s="544"/>
      <c r="G396" s="544"/>
      <c r="H396" s="545"/>
      <c r="I396" s="545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x14ac:dyDescent="0.2">
      <c r="A397" s="18"/>
      <c r="B397" s="17"/>
      <c r="C397" s="544"/>
      <c r="D397" s="544"/>
      <c r="E397" s="544"/>
      <c r="F397" s="544"/>
      <c r="G397" s="544"/>
      <c r="H397" s="545"/>
      <c r="I397" s="545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x14ac:dyDescent="0.2">
      <c r="A398" s="18"/>
      <c r="B398" s="17"/>
      <c r="C398" s="544"/>
      <c r="D398" s="544"/>
      <c r="E398" s="544"/>
      <c r="F398" s="544"/>
      <c r="G398" s="544"/>
      <c r="H398" s="545"/>
      <c r="I398" s="545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x14ac:dyDescent="0.2">
      <c r="A399" s="18"/>
      <c r="B399" s="17"/>
      <c r="C399" s="544"/>
      <c r="D399" s="544"/>
      <c r="E399" s="544"/>
      <c r="F399" s="544"/>
      <c r="G399" s="544"/>
      <c r="H399" s="545"/>
      <c r="I399" s="545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x14ac:dyDescent="0.2">
      <c r="A400" s="18"/>
      <c r="B400" s="17"/>
      <c r="C400" s="544"/>
      <c r="D400" s="544"/>
      <c r="E400" s="544"/>
      <c r="F400" s="544"/>
      <c r="G400" s="544"/>
      <c r="H400" s="545"/>
      <c r="I400" s="545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x14ac:dyDescent="0.2">
      <c r="A401" s="18"/>
      <c r="B401" s="17"/>
      <c r="C401" s="544"/>
      <c r="D401" s="544"/>
      <c r="E401" s="544"/>
      <c r="F401" s="544"/>
      <c r="G401" s="544"/>
      <c r="H401" s="545"/>
      <c r="I401" s="545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x14ac:dyDescent="0.2">
      <c r="A402" s="18"/>
      <c r="B402" s="17"/>
      <c r="C402" s="544"/>
      <c r="D402" s="544"/>
      <c r="E402" s="544"/>
      <c r="F402" s="544"/>
      <c r="G402" s="544"/>
      <c r="H402" s="545"/>
      <c r="I402" s="545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x14ac:dyDescent="0.2">
      <c r="A403" s="18"/>
      <c r="B403" s="17"/>
      <c r="C403" s="544"/>
      <c r="D403" s="544"/>
      <c r="E403" s="544"/>
      <c r="F403" s="544"/>
      <c r="G403" s="544"/>
      <c r="H403" s="545"/>
      <c r="I403" s="545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x14ac:dyDescent="0.2">
      <c r="A404" s="18"/>
      <c r="B404" s="17"/>
      <c r="C404" s="544"/>
      <c r="D404" s="544"/>
      <c r="E404" s="544"/>
      <c r="F404" s="544"/>
      <c r="G404" s="544"/>
      <c r="H404" s="545"/>
      <c r="I404" s="545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x14ac:dyDescent="0.2">
      <c r="A405" s="18"/>
      <c r="B405" s="17"/>
      <c r="C405" s="544"/>
      <c r="D405" s="544"/>
      <c r="E405" s="544"/>
      <c r="F405" s="544"/>
      <c r="G405" s="544"/>
      <c r="H405" s="545"/>
      <c r="I405" s="545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x14ac:dyDescent="0.2">
      <c r="A406" s="18"/>
      <c r="B406" s="17"/>
      <c r="C406" s="544"/>
      <c r="D406" s="544"/>
      <c r="E406" s="544"/>
      <c r="F406" s="544"/>
      <c r="G406" s="544"/>
      <c r="H406" s="545"/>
      <c r="I406" s="545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x14ac:dyDescent="0.2">
      <c r="A407" s="18"/>
      <c r="B407" s="17"/>
      <c r="C407" s="544"/>
      <c r="D407" s="544"/>
      <c r="E407" s="544"/>
      <c r="F407" s="544"/>
      <c r="G407" s="544"/>
      <c r="H407" s="545"/>
      <c r="I407" s="545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x14ac:dyDescent="0.2">
      <c r="A408" s="18"/>
      <c r="B408" s="17"/>
      <c r="C408" s="544"/>
      <c r="D408" s="544"/>
      <c r="E408" s="544"/>
      <c r="F408" s="544"/>
      <c r="G408" s="544"/>
      <c r="H408" s="545"/>
      <c r="I408" s="545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x14ac:dyDescent="0.2">
      <c r="A409" s="18"/>
      <c r="B409" s="17"/>
      <c r="C409" s="544"/>
      <c r="D409" s="544"/>
      <c r="E409" s="544"/>
      <c r="F409" s="544"/>
      <c r="G409" s="544"/>
      <c r="H409" s="545"/>
      <c r="I409" s="545"/>
      <c r="J409" s="17"/>
      <c r="K409" s="17"/>
      <c r="L409" s="17"/>
      <c r="M409" s="17"/>
      <c r="N409" s="17"/>
      <c r="O409" s="17"/>
      <c r="P409" s="17"/>
      <c r="Q409" s="17"/>
      <c r="R409" s="17"/>
    </row>
  </sheetData>
  <mergeCells count="10">
    <mergeCell ref="A2:P2"/>
    <mergeCell ref="A69:B69"/>
    <mergeCell ref="A66:B66"/>
    <mergeCell ref="A3:B3"/>
    <mergeCell ref="B71:G71"/>
    <mergeCell ref="A77:A85"/>
    <mergeCell ref="B74:G74"/>
    <mergeCell ref="B75:G75"/>
    <mergeCell ref="B76:G76"/>
    <mergeCell ref="B73:G73"/>
  </mergeCells>
  <phoneticPr fontId="0" type="noConversion"/>
  <conditionalFormatting sqref="P56:P58">
    <cfRule type="cellIs" dxfId="18" priority="1" stopIfTrue="1" operator="greaterThan">
      <formula>100</formula>
    </cfRule>
  </conditionalFormatting>
  <printOptions horizontalCentered="1"/>
  <pageMargins left="0.19685039370078741" right="0.19685039370078741" top="0.51181102362204722" bottom="0.23622047244094491" header="0.31496062992125984" footer="0.15748031496062992"/>
  <pageSetup paperSize="9" scale="60" orientation="landscape" r:id="rId1"/>
  <headerFooter alignWithMargins="0">
    <oddHeader>&amp;L&amp;9Seção Financeira/ SADM/ EPSJV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45</vt:i4>
      </vt:variant>
      <vt:variant>
        <vt:lpstr>Intervalos Nomeados</vt:lpstr>
      </vt:variant>
      <vt:variant>
        <vt:i4>12</vt:i4>
      </vt:variant>
    </vt:vector>
  </HeadingPairs>
  <TitlesOfParts>
    <vt:vector size="57" baseType="lpstr">
      <vt:lpstr>VALOR PA</vt:lpstr>
      <vt:lpstr>DIR</vt:lpstr>
      <vt:lpstr>RET-SUS</vt:lpstr>
      <vt:lpstr>CCI</vt:lpstr>
      <vt:lpstr>REVTES</vt:lpstr>
      <vt:lpstr>CCDE</vt:lpstr>
      <vt:lpstr>TOT-DIR.</vt:lpstr>
      <vt:lpstr>VDGDI</vt:lpstr>
      <vt:lpstr>SADM</vt:lpstr>
      <vt:lpstr>SINF</vt:lpstr>
      <vt:lpstr>TOT-VICE-DI</vt:lpstr>
      <vt:lpstr>VDEI</vt:lpstr>
      <vt:lpstr>CPPG</vt:lpstr>
      <vt:lpstr>NUTED</vt:lpstr>
      <vt:lpstr>SECESC</vt:lpstr>
      <vt:lpstr>COGETES</vt:lpstr>
      <vt:lpstr>TOT-VICE-ENS.</vt:lpstr>
      <vt:lpstr>VDPDT</vt:lpstr>
      <vt:lpstr>BVS</vt:lpstr>
      <vt:lpstr>BEB</vt:lpstr>
      <vt:lpstr>TOT-VICE-PESQ.</vt:lpstr>
      <vt:lpstr>LABORAT</vt:lpstr>
      <vt:lpstr>LABGESTÃO</vt:lpstr>
      <vt:lpstr>LIRES</vt:lpstr>
      <vt:lpstr>LABMAN</vt:lpstr>
      <vt:lpstr>LATEC</vt:lpstr>
      <vt:lpstr>LAVSA</vt:lpstr>
      <vt:lpstr>LABFORM</vt:lpstr>
      <vt:lpstr>LATEPS</vt:lpstr>
      <vt:lpstr>PROVOC</vt:lpstr>
      <vt:lpstr>TOT-LABORAT.</vt:lpstr>
      <vt:lpstr>TOTAL GERAL</vt:lpstr>
      <vt:lpstr>pas-diá</vt:lpstr>
      <vt:lpstr>rubricas</vt:lpstr>
      <vt:lpstr>rubrica setor</vt:lpstr>
      <vt:lpstr>prev-exec-custeio</vt:lpstr>
      <vt:lpstr>prev-exec-capital</vt:lpstr>
      <vt:lpstr>pessoal</vt:lpstr>
      <vt:lpstr>pessoal por setor</vt:lpstr>
      <vt:lpstr>mat-perm</vt:lpstr>
      <vt:lpstr>2009-2024</vt:lpstr>
      <vt:lpstr>evolução</vt:lpstr>
      <vt:lpstr>evolução geral</vt:lpstr>
      <vt:lpstr>evolução (custeio)</vt:lpstr>
      <vt:lpstr>evolução (capital)</vt:lpstr>
      <vt:lpstr>'2009-2024'!Area_de_impressao</vt:lpstr>
      <vt:lpstr>evolução!Area_de_impressao</vt:lpstr>
      <vt:lpstr>'evolução (capital)'!Area_de_impressao</vt:lpstr>
      <vt:lpstr>'evolução (custeio)'!Area_de_impressao</vt:lpstr>
      <vt:lpstr>'evolução geral'!Area_de_impressao</vt:lpstr>
      <vt:lpstr>'pessoal por setor'!Area_de_impressao</vt:lpstr>
      <vt:lpstr>'prev-exec-custeio'!Area_de_impressao</vt:lpstr>
      <vt:lpstr>'rubrica setor'!Area_de_impressao</vt:lpstr>
      <vt:lpstr>rubricas!Area_de_impressao</vt:lpstr>
      <vt:lpstr>SADM!Area_de_impressao</vt:lpstr>
      <vt:lpstr>'VALOR PA'!Area_de_impressao</vt:lpstr>
      <vt:lpstr>'rubrica setor'!Titulos_de_impressao</vt:lpstr>
    </vt:vector>
  </TitlesOfParts>
  <Company>FIOCRUZ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CRISTINA-EPSJV</dc:creator>
  <cp:lastModifiedBy>Katia Teixeira Cardoso</cp:lastModifiedBy>
  <cp:lastPrinted>2023-11-09T12:44:27Z</cp:lastPrinted>
  <dcterms:created xsi:type="dcterms:W3CDTF">2001-08-08T17:01:35Z</dcterms:created>
  <dcterms:modified xsi:type="dcterms:W3CDTF">2024-04-01T13:52:20Z</dcterms:modified>
</cp:coreProperties>
</file>